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4" activeTab="9"/>
  </bookViews>
  <sheets>
    <sheet name="Standings" sheetId="1" r:id="rId1"/>
    <sheet name="Team Offense" sheetId="2" r:id="rId2"/>
    <sheet name="Team Defense" sheetId="3" r:id="rId3"/>
    <sheet name="Passing" sheetId="4" r:id="rId4"/>
    <sheet name="Rush - Rec" sheetId="5" r:id="rId5"/>
    <sheet name="Int - Sack" sheetId="6" r:id="rId6"/>
    <sheet name="Field Goals" sheetId="7" r:id="rId7"/>
    <sheet name="Punting" sheetId="8" r:id="rId8"/>
    <sheet name="Punt Returns" sheetId="9" r:id="rId9"/>
    <sheet name="Kickoff Return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<sst xmlns="http://schemas.openxmlformats.org/spreadsheetml/2006/main" count="636" uniqueCount="125">
  <si>
    <t>Games Played</t>
  </si>
  <si>
    <t>Offensive Stats:</t>
  </si>
  <si>
    <t xml:space="preserve">  </t>
  </si>
  <si>
    <t>First Downs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</si>
  <si>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</si>
  <si>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</si>
  <si>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</si>
  <si>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</si>
  <si>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</si>
  <si>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</si>
  <si>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</si>
  <si>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</si>
  <si>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</si>
  <si>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</si>
  <si>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</si>
  <si>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</si>
  <si>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</si>
  <si>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</si>
  <si>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</si>
  <si>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 xml:space="preserve"> Percent Total Yards - Passing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</si>
  <si>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</si>
  <si>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</si>
  <si>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</si>
  <si>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</si>
  <si>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</si>
  <si>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</si>
  <si>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</si>
  <si>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</si>
  <si>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</si>
  <si>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</si>
  <si>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</si>
  <si>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</si>
  <si>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</si>
  <si>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Kickoff Returns</t>
  </si>
  <si>
    <t>Penalties</t>
  </si>
  <si>
    <t xml:space="preserve"> Yards Penalized</t>
  </si>
  <si>
    <t>Fumbles</t>
  </si>
  <si>
    <t xml:space="preserve"> Own Recovered</t>
  </si>
  <si>
    <t xml:space="preserve"> TD's on Own Recovery</t>
  </si>
  <si>
    <t xml:space="preserve"> Opponents Recovered</t>
  </si>
  <si>
    <t xml:space="preserve"> Opponents Recovered for TD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</si>
  <si>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</si>
  <si>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</si>
  <si>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</si>
  <si>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</si>
  <si>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</si>
  <si>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</si>
  <si>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</si>
  <si>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</si>
  <si>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</si>
  <si>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</si>
  <si>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Average Possesion:</t>
  </si>
  <si>
    <t>Avg.</t>
  </si>
  <si>
    <t>Passing:</t>
  </si>
  <si>
    <t>Att</t>
  </si>
  <si>
    <t>Com</t>
  </si>
  <si>
    <t>Gained</t>
  </si>
  <si>
    <t>TD</t>
  </si>
  <si>
    <t>Long</t>
  </si>
  <si>
    <t>Int.</t>
  </si>
  <si>
    <t>Int</t>
  </si>
  <si>
    <t>Gain</t>
  </si>
  <si>
    <t>Rating</t>
  </si>
  <si>
    <t>Fum</t>
  </si>
  <si>
    <t>Defensive Stats:</t>
  </si>
  <si>
    <t>Rushing:</t>
  </si>
  <si>
    <t xml:space="preserve">Att </t>
  </si>
  <si>
    <t>Yards</t>
  </si>
  <si>
    <t xml:space="preserve">Long </t>
  </si>
  <si>
    <t>Receiving:</t>
  </si>
  <si>
    <t>Rec</t>
  </si>
  <si>
    <t>Interceptions:</t>
  </si>
  <si>
    <t>No.</t>
  </si>
  <si>
    <t>Kicking:</t>
  </si>
  <si>
    <t>KO</t>
  </si>
  <si>
    <t>TB</t>
  </si>
  <si>
    <t>XPA</t>
  </si>
  <si>
    <t>XPM</t>
  </si>
  <si>
    <t>FGA</t>
  </si>
  <si>
    <t>FGM</t>
  </si>
  <si>
    <t>Made</t>
  </si>
  <si>
    <t>Punting:</t>
  </si>
  <si>
    <t>Yrds</t>
  </si>
  <si>
    <t>Blk</t>
  </si>
  <si>
    <t>Punt Returns:</t>
  </si>
  <si>
    <t>FC</t>
  </si>
  <si>
    <t>Kickoff Returns:</t>
  </si>
  <si>
    <t>NYJ</t>
  </si>
  <si>
    <t>DEN</t>
  </si>
  <si>
    <t>KCC</t>
  </si>
  <si>
    <t>BUF</t>
  </si>
  <si>
    <t>MIA</t>
  </si>
  <si>
    <t>HOU</t>
  </si>
  <si>
    <t>SDC</t>
  </si>
  <si>
    <t>OAK</t>
  </si>
  <si>
    <t>Sacks:</t>
  </si>
  <si>
    <t>East</t>
  </si>
  <si>
    <t>NY Jets</t>
  </si>
  <si>
    <t>Buffalo</t>
  </si>
  <si>
    <t>Miami</t>
  </si>
  <si>
    <t>West</t>
  </si>
  <si>
    <t>San Diego</t>
  </si>
  <si>
    <t>Denver</t>
  </si>
  <si>
    <t>Kansas City</t>
  </si>
  <si>
    <t>Oakland</t>
  </si>
  <si>
    <t>Won</t>
  </si>
  <si>
    <t>Loss</t>
  </si>
  <si>
    <t>Tie</t>
  </si>
  <si>
    <t>PF</t>
  </si>
  <si>
    <t>PA</t>
  </si>
  <si>
    <t>BOS</t>
  </si>
  <si>
    <t>Yds</t>
  </si>
  <si>
    <t xml:space="preserve">Houston </t>
  </si>
  <si>
    <t>Boston</t>
  </si>
  <si>
    <t>Actual</t>
  </si>
  <si>
    <t>Replay</t>
  </si>
  <si>
    <t>Rushing</t>
  </si>
  <si>
    <t>Passing</t>
  </si>
  <si>
    <t>Total</t>
  </si>
  <si>
    <t>Average</t>
  </si>
  <si>
    <t>Variance</t>
  </si>
  <si>
    <t>Points</t>
  </si>
  <si>
    <t>Turnovers +/-</t>
  </si>
  <si>
    <t>SDG</t>
  </si>
  <si>
    <t>Trull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</si>
</sst>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ouston%20Oiler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iami%20Dolphin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uffalo%20Bil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Kansas%20City%20Chief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Oakland%20Raider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enver%20Bronco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an%20Diego%20Charg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ile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lphi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trio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il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hief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ronc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NY%20Je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ston%20Patri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KCC"/>
      <sheetName val="Bos"/>
      <sheetName val="@Buf"/>
      <sheetName val="SDC"/>
      <sheetName val="Den"/>
      <sheetName val="@Hou"/>
      <sheetName val="@Bos"/>
      <sheetName val="Buf"/>
      <sheetName val="Hou"/>
      <sheetName val="@Oak"/>
      <sheetName val="@SDC"/>
      <sheetName val="Mia"/>
      <sheetName val="Cin"/>
      <sheetName val="@Mia"/>
    </sheetNames>
    <sheetDataSet>
      <sheetData sheetId="0">
        <row r="74">
          <cell r="A74" t="str">
            <v>Mathis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KCC"/>
      <sheetName val="@BUF"/>
      <sheetName val="@SDC"/>
      <sheetName val="DEN"/>
      <sheetName val="@NYJ"/>
      <sheetName val="@KCC"/>
      <sheetName val="BUF"/>
      <sheetName val="@BOS"/>
      <sheetName val="@DEN"/>
      <sheetName val="BOS"/>
      <sheetName val="MIA"/>
      <sheetName val="OAK"/>
      <sheetName val="SDC"/>
      <sheetName val="@MIA"/>
      <sheetName val="blank1"/>
      <sheetName val="blank"/>
    </sheetNames>
    <sheetDataSet>
      <sheetData sheetId="0">
        <row r="2">
          <cell r="E2">
            <v>8</v>
          </cell>
          <cell r="F2">
            <v>6</v>
          </cell>
        </row>
        <row r="6">
          <cell r="D6">
            <v>254</v>
          </cell>
          <cell r="M6">
            <v>173</v>
          </cell>
        </row>
        <row r="8">
          <cell r="D8">
            <v>564</v>
          </cell>
          <cell r="M8">
            <v>383</v>
          </cell>
        </row>
        <row r="9">
          <cell r="D9">
            <v>3000</v>
          </cell>
          <cell r="M9">
            <v>1308</v>
          </cell>
        </row>
        <row r="10">
          <cell r="D10">
            <v>5.319148936170213</v>
          </cell>
          <cell r="M10">
            <v>3.4151436031331595</v>
          </cell>
        </row>
        <row r="12">
          <cell r="D12">
            <v>390</v>
          </cell>
          <cell r="M12">
            <v>387</v>
          </cell>
        </row>
        <row r="13">
          <cell r="D13">
            <v>163</v>
          </cell>
          <cell r="M13">
            <v>184</v>
          </cell>
        </row>
        <row r="14">
          <cell r="D14">
            <v>41.794871794871796</v>
          </cell>
          <cell r="M14">
            <v>47.54521963824289</v>
          </cell>
        </row>
        <row r="15">
          <cell r="D15">
            <v>1410</v>
          </cell>
          <cell r="M15">
            <v>2598</v>
          </cell>
        </row>
        <row r="16">
          <cell r="D16">
            <v>14</v>
          </cell>
          <cell r="M16">
            <v>20</v>
          </cell>
        </row>
        <row r="17">
          <cell r="D17">
            <v>92</v>
          </cell>
          <cell r="M17">
            <v>167</v>
          </cell>
        </row>
        <row r="18">
          <cell r="D18">
            <v>1318</v>
          </cell>
          <cell r="M18">
            <v>2431</v>
          </cell>
        </row>
        <row r="19">
          <cell r="D19">
            <v>3.3794871794871795</v>
          </cell>
          <cell r="M19">
            <v>6.281653746770026</v>
          </cell>
        </row>
        <row r="20">
          <cell r="D20">
            <v>8.650306748466258</v>
          </cell>
          <cell r="M20">
            <v>14.119565217391305</v>
          </cell>
        </row>
        <row r="23">
          <cell r="D23">
            <v>4318</v>
          </cell>
          <cell r="M23">
            <v>3739</v>
          </cell>
        </row>
        <row r="24">
          <cell r="D24">
            <v>69.47660954145438</v>
          </cell>
          <cell r="M24">
            <v>34.982615672639746</v>
          </cell>
        </row>
        <row r="25">
          <cell r="D25">
            <v>30.523390458545624</v>
          </cell>
          <cell r="M25">
            <v>65.01738432736026</v>
          </cell>
        </row>
        <row r="27">
          <cell r="D27">
            <v>968</v>
          </cell>
          <cell r="M27">
            <v>790</v>
          </cell>
        </row>
        <row r="28">
          <cell r="D28">
            <v>4.460743801652892</v>
          </cell>
          <cell r="M28">
            <v>4.732911392405064</v>
          </cell>
        </row>
        <row r="31">
          <cell r="D31">
            <v>31</v>
          </cell>
          <cell r="M31">
            <v>27</v>
          </cell>
        </row>
        <row r="32">
          <cell r="D32">
            <v>327</v>
          </cell>
          <cell r="M32">
            <v>465</v>
          </cell>
        </row>
        <row r="33">
          <cell r="D33">
            <v>1</v>
          </cell>
          <cell r="M33">
            <v>3</v>
          </cell>
        </row>
        <row r="35">
          <cell r="D35">
            <v>61</v>
          </cell>
          <cell r="M35">
            <v>71</v>
          </cell>
        </row>
        <row r="36">
          <cell r="D36">
            <v>2567</v>
          </cell>
          <cell r="M36">
            <v>2934</v>
          </cell>
        </row>
        <row r="37">
          <cell r="D37">
            <v>42.08196721311475</v>
          </cell>
          <cell r="M37">
            <v>41.32394366197183</v>
          </cell>
        </row>
        <row r="39">
          <cell r="D39">
            <v>38</v>
          </cell>
          <cell r="M39">
            <v>30</v>
          </cell>
        </row>
        <row r="40">
          <cell r="D40">
            <v>513</v>
          </cell>
          <cell r="M40">
            <v>426</v>
          </cell>
        </row>
        <row r="41">
          <cell r="D41">
            <v>13.5</v>
          </cell>
          <cell r="M41">
            <v>14.2</v>
          </cell>
        </row>
        <row r="42">
          <cell r="D42">
            <v>1</v>
          </cell>
          <cell r="M42">
            <v>0</v>
          </cell>
        </row>
        <row r="44">
          <cell r="D44">
            <v>36</v>
          </cell>
          <cell r="M44">
            <v>53</v>
          </cell>
        </row>
        <row r="45">
          <cell r="D45">
            <v>704</v>
          </cell>
          <cell r="M45">
            <v>1148</v>
          </cell>
        </row>
        <row r="46">
          <cell r="D46">
            <v>19.555555555555557</v>
          </cell>
          <cell r="M46">
            <v>21.660377358490567</v>
          </cell>
        </row>
        <row r="47">
          <cell r="D47">
            <v>0</v>
          </cell>
          <cell r="M47">
            <v>0</v>
          </cell>
        </row>
        <row r="49">
          <cell r="D49">
            <v>49</v>
          </cell>
          <cell r="M49">
            <v>47</v>
          </cell>
        </row>
        <row r="50">
          <cell r="D50">
            <v>361</v>
          </cell>
          <cell r="M50">
            <v>395</v>
          </cell>
        </row>
        <row r="52">
          <cell r="D52">
            <v>25</v>
          </cell>
          <cell r="M52">
            <v>24</v>
          </cell>
        </row>
        <row r="53">
          <cell r="D53">
            <v>15</v>
          </cell>
          <cell r="M53">
            <v>8</v>
          </cell>
        </row>
        <row r="54">
          <cell r="D54">
            <v>0</v>
          </cell>
          <cell r="M54">
            <v>0</v>
          </cell>
        </row>
        <row r="55">
          <cell r="D55">
            <v>10</v>
          </cell>
          <cell r="M55">
            <v>16</v>
          </cell>
        </row>
        <row r="56">
          <cell r="D56">
            <v>2</v>
          </cell>
          <cell r="M56">
            <v>0</v>
          </cell>
        </row>
        <row r="58">
          <cell r="D58">
            <v>303</v>
          </cell>
          <cell r="M58">
            <v>236</v>
          </cell>
        </row>
        <row r="59">
          <cell r="D59">
            <v>40</v>
          </cell>
          <cell r="M59">
            <v>29</v>
          </cell>
        </row>
        <row r="60">
          <cell r="D60">
            <v>27</v>
          </cell>
          <cell r="M60">
            <v>10</v>
          </cell>
        </row>
        <row r="61">
          <cell r="D61">
            <v>8</v>
          </cell>
          <cell r="M61">
            <v>17</v>
          </cell>
        </row>
        <row r="62">
          <cell r="D62">
            <v>5</v>
          </cell>
          <cell r="M62">
            <v>5</v>
          </cell>
        </row>
        <row r="63">
          <cell r="D63">
            <v>38</v>
          </cell>
          <cell r="M63">
            <v>23</v>
          </cell>
        </row>
        <row r="64">
          <cell r="D64">
            <v>0</v>
          </cell>
          <cell r="M64">
            <v>0</v>
          </cell>
        </row>
        <row r="65">
          <cell r="D65">
            <v>11</v>
          </cell>
          <cell r="M65">
            <v>9</v>
          </cell>
        </row>
        <row r="66">
          <cell r="D66">
            <v>29</v>
          </cell>
          <cell r="M66">
            <v>20</v>
          </cell>
        </row>
        <row r="67">
          <cell r="D67">
            <v>37.93103448275862</v>
          </cell>
          <cell r="M67">
            <v>45</v>
          </cell>
        </row>
        <row r="68">
          <cell r="D68" t="str">
            <v>32:57</v>
          </cell>
          <cell r="M68" t="str">
            <v>27:03</v>
          </cell>
        </row>
        <row r="72">
          <cell r="A72" t="str">
            <v>Granger</v>
          </cell>
          <cell r="C72">
            <v>264</v>
          </cell>
          <cell r="D72">
            <v>1628</v>
          </cell>
          <cell r="E72">
            <v>6.166666666666667</v>
          </cell>
          <cell r="F72">
            <v>67</v>
          </cell>
          <cell r="G72">
            <v>16</v>
          </cell>
          <cell r="H72">
            <v>1</v>
          </cell>
        </row>
        <row r="73">
          <cell r="A73" t="str">
            <v>Campbell</v>
          </cell>
          <cell r="C73">
            <v>142</v>
          </cell>
          <cell r="D73">
            <v>861</v>
          </cell>
          <cell r="E73">
            <v>6.063380281690141</v>
          </cell>
          <cell r="F73">
            <v>42</v>
          </cell>
          <cell r="G73">
            <v>21</v>
          </cell>
          <cell r="H73">
            <v>0</v>
          </cell>
        </row>
        <row r="74">
          <cell r="C74">
            <v>76</v>
          </cell>
          <cell r="D74">
            <v>271</v>
          </cell>
          <cell r="E74">
            <v>3.5657894736842106</v>
          </cell>
          <cell r="F74">
            <v>59</v>
          </cell>
          <cell r="G74">
            <v>1</v>
          </cell>
          <cell r="H74">
            <v>2</v>
          </cell>
        </row>
        <row r="75">
          <cell r="C75">
            <v>28</v>
          </cell>
          <cell r="D75">
            <v>124</v>
          </cell>
          <cell r="E75">
            <v>4.428571428571429</v>
          </cell>
          <cell r="F75">
            <v>23</v>
          </cell>
          <cell r="G75">
            <v>0</v>
          </cell>
          <cell r="H75">
            <v>0</v>
          </cell>
        </row>
        <row r="76">
          <cell r="C76">
            <v>28</v>
          </cell>
          <cell r="D76">
            <v>99</v>
          </cell>
          <cell r="E76">
            <v>3.5357142857142856</v>
          </cell>
          <cell r="F76">
            <v>39</v>
          </cell>
          <cell r="G76">
            <v>0</v>
          </cell>
          <cell r="H76">
            <v>2</v>
          </cell>
        </row>
        <row r="77">
          <cell r="C77">
            <v>12</v>
          </cell>
          <cell r="D77">
            <v>-14</v>
          </cell>
          <cell r="E77">
            <v>-1.1666666666666667</v>
          </cell>
          <cell r="F77">
            <v>-1</v>
          </cell>
          <cell r="G77">
            <v>0</v>
          </cell>
          <cell r="H77">
            <v>0</v>
          </cell>
        </row>
        <row r="78">
          <cell r="C78">
            <v>4</v>
          </cell>
          <cell r="D78">
            <v>4</v>
          </cell>
          <cell r="E78">
            <v>-1</v>
          </cell>
          <cell r="F78">
            <v>4</v>
          </cell>
          <cell r="G78">
            <v>0</v>
          </cell>
          <cell r="H78">
            <v>0</v>
          </cell>
        </row>
        <row r="79">
          <cell r="C79">
            <v>3</v>
          </cell>
          <cell r="D79">
            <v>-9</v>
          </cell>
          <cell r="E79">
            <v>-3</v>
          </cell>
          <cell r="F79">
            <v>-3</v>
          </cell>
          <cell r="G79">
            <v>0</v>
          </cell>
          <cell r="H79">
            <v>0</v>
          </cell>
        </row>
        <row r="80">
          <cell r="C80">
            <v>4</v>
          </cell>
          <cell r="D80">
            <v>40</v>
          </cell>
          <cell r="E80">
            <v>10</v>
          </cell>
          <cell r="F80">
            <v>20</v>
          </cell>
          <cell r="G80">
            <v>0</v>
          </cell>
          <cell r="H80">
            <v>2</v>
          </cell>
        </row>
        <row r="81">
          <cell r="C81">
            <v>1</v>
          </cell>
          <cell r="D81">
            <v>-4</v>
          </cell>
          <cell r="E81">
            <v>-4</v>
          </cell>
          <cell r="F81">
            <v>-4</v>
          </cell>
          <cell r="G81">
            <v>0</v>
          </cell>
          <cell r="H81">
            <v>0</v>
          </cell>
        </row>
        <row r="86">
          <cell r="A86" t="str">
            <v>Granger</v>
          </cell>
          <cell r="C86">
            <v>45</v>
          </cell>
          <cell r="D86">
            <v>380</v>
          </cell>
          <cell r="E86">
            <v>8.444444444444445</v>
          </cell>
          <cell r="F86">
            <v>43</v>
          </cell>
          <cell r="G86">
            <v>3</v>
          </cell>
          <cell r="H86">
            <v>0</v>
          </cell>
        </row>
        <row r="87">
          <cell r="A87" t="str">
            <v>Campbell</v>
          </cell>
          <cell r="C87">
            <v>16</v>
          </cell>
          <cell r="D87">
            <v>91</v>
          </cell>
          <cell r="E87">
            <v>5.6875</v>
          </cell>
          <cell r="F87">
            <v>14</v>
          </cell>
          <cell r="G87">
            <v>0</v>
          </cell>
          <cell r="H87">
            <v>1</v>
          </cell>
        </row>
        <row r="88">
          <cell r="A88" t="str">
            <v>Blanks</v>
          </cell>
          <cell r="C88">
            <v>14</v>
          </cell>
          <cell r="D88">
            <v>103</v>
          </cell>
          <cell r="E88">
            <v>7.357142857142857</v>
          </cell>
          <cell r="F88">
            <v>16</v>
          </cell>
          <cell r="G88">
            <v>1</v>
          </cell>
          <cell r="H88">
            <v>0</v>
          </cell>
        </row>
        <row r="89">
          <cell r="A89" t="str">
            <v>Burrell</v>
          </cell>
          <cell r="C89">
            <v>13</v>
          </cell>
          <cell r="D89">
            <v>90</v>
          </cell>
          <cell r="E89">
            <v>6.923076923076923</v>
          </cell>
          <cell r="F89">
            <v>10</v>
          </cell>
          <cell r="G89">
            <v>0</v>
          </cell>
          <cell r="H89">
            <v>0</v>
          </cell>
        </row>
        <row r="90">
          <cell r="A90" t="str">
            <v>Frazier</v>
          </cell>
          <cell r="C90">
            <v>26</v>
          </cell>
          <cell r="D90">
            <v>236</v>
          </cell>
          <cell r="E90">
            <v>9.076923076923077</v>
          </cell>
          <cell r="F90">
            <v>26</v>
          </cell>
          <cell r="G90">
            <v>2</v>
          </cell>
          <cell r="H90">
            <v>0</v>
          </cell>
        </row>
        <row r="91">
          <cell r="A91" t="str">
            <v>Taylor</v>
          </cell>
          <cell r="C91">
            <v>19</v>
          </cell>
          <cell r="D91">
            <v>205</v>
          </cell>
          <cell r="E91">
            <v>10.789473684210526</v>
          </cell>
          <cell r="F91">
            <v>29</v>
          </cell>
          <cell r="G91">
            <v>0</v>
          </cell>
          <cell r="H91">
            <v>0</v>
          </cell>
        </row>
        <row r="92">
          <cell r="A92" t="str">
            <v>Reed</v>
          </cell>
          <cell r="C92">
            <v>12</v>
          </cell>
          <cell r="D92">
            <v>132</v>
          </cell>
          <cell r="E92">
            <v>11</v>
          </cell>
          <cell r="F92">
            <v>27</v>
          </cell>
          <cell r="G92">
            <v>0</v>
          </cell>
          <cell r="H92">
            <v>1</v>
          </cell>
        </row>
        <row r="95">
          <cell r="A95" t="str">
            <v>Elkins</v>
          </cell>
          <cell r="C95">
            <v>3</v>
          </cell>
          <cell r="D95">
            <v>75</v>
          </cell>
          <cell r="E95">
            <v>25</v>
          </cell>
          <cell r="F95">
            <v>72</v>
          </cell>
          <cell r="G95">
            <v>0</v>
          </cell>
          <cell r="H95">
            <v>0</v>
          </cell>
        </row>
        <row r="96">
          <cell r="A96" t="str">
            <v>Bass</v>
          </cell>
          <cell r="C96">
            <v>4</v>
          </cell>
          <cell r="D96">
            <v>22</v>
          </cell>
          <cell r="E96">
            <v>5.5</v>
          </cell>
          <cell r="F96">
            <v>14</v>
          </cell>
          <cell r="G96">
            <v>1</v>
          </cell>
          <cell r="H96">
            <v>0</v>
          </cell>
        </row>
        <row r="97">
          <cell r="A97" t="str">
            <v>Ledbetter</v>
          </cell>
          <cell r="C97">
            <v>4</v>
          </cell>
          <cell r="D97">
            <v>23</v>
          </cell>
          <cell r="E97">
            <v>5.75</v>
          </cell>
          <cell r="F97">
            <v>11</v>
          </cell>
          <cell r="G97">
            <v>0</v>
          </cell>
          <cell r="H97">
            <v>0</v>
          </cell>
        </row>
        <row r="98">
          <cell r="A98" t="str">
            <v>Poole</v>
          </cell>
          <cell r="C98">
            <v>4</v>
          </cell>
          <cell r="D98">
            <v>43</v>
          </cell>
          <cell r="E98">
            <v>10.75</v>
          </cell>
          <cell r="F98">
            <v>15</v>
          </cell>
          <cell r="G98">
            <v>1</v>
          </cell>
          <cell r="H98">
            <v>0</v>
          </cell>
        </row>
        <row r="102">
          <cell r="A102" t="str">
            <v>Beathard</v>
          </cell>
          <cell r="C102">
            <v>278</v>
          </cell>
          <cell r="D102">
            <v>114</v>
          </cell>
          <cell r="E102">
            <v>41.007194244604314</v>
          </cell>
          <cell r="F102">
            <v>959</v>
          </cell>
          <cell r="G102">
            <v>7</v>
          </cell>
          <cell r="H102">
            <v>49</v>
          </cell>
          <cell r="I102">
            <v>24</v>
          </cell>
          <cell r="J102">
            <v>2.5179856115107913</v>
          </cell>
          <cell r="K102">
            <v>8.633093525179856</v>
          </cell>
          <cell r="L102">
            <v>3.449640287769784</v>
          </cell>
          <cell r="M102">
            <v>23.051558752997604</v>
          </cell>
          <cell r="N102">
            <v>4</v>
          </cell>
        </row>
        <row r="103">
          <cell r="A103" t="str">
            <v>Lee</v>
          </cell>
          <cell r="C103">
            <v>69</v>
          </cell>
          <cell r="D103">
            <v>31</v>
          </cell>
          <cell r="E103">
            <v>44.927536231884055</v>
          </cell>
          <cell r="F103">
            <v>239</v>
          </cell>
          <cell r="G103">
            <v>1</v>
          </cell>
          <cell r="H103">
            <v>59</v>
          </cell>
          <cell r="I103">
            <v>3</v>
          </cell>
          <cell r="J103">
            <v>1.4492753623188406</v>
          </cell>
          <cell r="K103">
            <v>4.3478260869565215</v>
          </cell>
          <cell r="L103">
            <v>3.463768115942029</v>
          </cell>
          <cell r="M103">
            <v>40.67028985507246</v>
          </cell>
          <cell r="N103">
            <v>0</v>
          </cell>
        </row>
        <row r="104">
          <cell r="A104" t="str">
            <v>Davis</v>
          </cell>
          <cell r="C104">
            <v>34</v>
          </cell>
          <cell r="D104">
            <v>15</v>
          </cell>
          <cell r="E104">
            <v>44.11764705882353</v>
          </cell>
          <cell r="F104">
            <v>162</v>
          </cell>
          <cell r="G104">
            <v>0</v>
          </cell>
          <cell r="H104">
            <v>53</v>
          </cell>
          <cell r="I104">
            <v>2</v>
          </cell>
          <cell r="J104">
            <v>0</v>
          </cell>
          <cell r="K104">
            <v>5.88235294117647</v>
          </cell>
          <cell r="L104">
            <v>4.764705882352941</v>
          </cell>
          <cell r="M104">
            <v>34.19117647058824</v>
          </cell>
          <cell r="N104">
            <v>2</v>
          </cell>
        </row>
        <row r="105">
          <cell r="C105">
            <v>10</v>
          </cell>
          <cell r="D105">
            <v>3</v>
          </cell>
          <cell r="E105">
            <v>30</v>
          </cell>
          <cell r="F105">
            <v>50</v>
          </cell>
          <cell r="G105">
            <v>0</v>
          </cell>
          <cell r="H105">
            <v>25</v>
          </cell>
          <cell r="I105">
            <v>1</v>
          </cell>
          <cell r="J105">
            <v>0</v>
          </cell>
          <cell r="K105">
            <v>10</v>
          </cell>
          <cell r="L105">
            <v>5</v>
          </cell>
          <cell r="M105">
            <v>0</v>
          </cell>
          <cell r="N105">
            <v>0</v>
          </cell>
        </row>
        <row r="108">
          <cell r="A108" t="str">
            <v>Carwell</v>
          </cell>
          <cell r="C108">
            <v>19</v>
          </cell>
          <cell r="D108">
            <v>7</v>
          </cell>
          <cell r="E108">
            <v>353</v>
          </cell>
          <cell r="F108">
            <v>18.57894736842105</v>
          </cell>
          <cell r="G108">
            <v>51</v>
          </cell>
          <cell r="H108">
            <v>1</v>
          </cell>
          <cell r="I108">
            <v>0</v>
          </cell>
        </row>
        <row r="109">
          <cell r="A109" t="str">
            <v>Jancik</v>
          </cell>
          <cell r="C109">
            <v>11</v>
          </cell>
          <cell r="D109">
            <v>3</v>
          </cell>
          <cell r="E109">
            <v>16</v>
          </cell>
          <cell r="F109">
            <v>1.4545454545454546</v>
          </cell>
          <cell r="G109">
            <v>17</v>
          </cell>
          <cell r="H109">
            <v>0</v>
          </cell>
          <cell r="I109">
            <v>0</v>
          </cell>
        </row>
        <row r="110">
          <cell r="A110" t="str">
            <v>Moore</v>
          </cell>
          <cell r="C110">
            <v>8</v>
          </cell>
          <cell r="D110">
            <v>3</v>
          </cell>
          <cell r="E110">
            <v>144</v>
          </cell>
          <cell r="F110">
            <v>18</v>
          </cell>
          <cell r="G110">
            <v>48</v>
          </cell>
          <cell r="H110">
            <v>0</v>
          </cell>
          <cell r="I110">
            <v>2</v>
          </cell>
        </row>
        <row r="118">
          <cell r="A118" t="str">
            <v>Jancik</v>
          </cell>
          <cell r="C118">
            <v>17</v>
          </cell>
          <cell r="D118">
            <v>302</v>
          </cell>
          <cell r="E118">
            <v>17.764705882352942</v>
          </cell>
          <cell r="F118">
            <v>28</v>
          </cell>
          <cell r="G118">
            <v>0</v>
          </cell>
          <cell r="H118">
            <v>1</v>
          </cell>
        </row>
        <row r="119">
          <cell r="A119" t="str">
            <v>Moore</v>
          </cell>
          <cell r="C119">
            <v>14</v>
          </cell>
          <cell r="D119">
            <v>301</v>
          </cell>
          <cell r="E119">
            <v>21.5</v>
          </cell>
          <cell r="F119">
            <v>77</v>
          </cell>
          <cell r="G119">
            <v>0</v>
          </cell>
          <cell r="H119">
            <v>2</v>
          </cell>
        </row>
        <row r="120">
          <cell r="A120" t="str">
            <v>Carwell</v>
          </cell>
          <cell r="C120">
            <v>5</v>
          </cell>
          <cell r="D120">
            <v>110</v>
          </cell>
          <cell r="E120">
            <v>22</v>
          </cell>
          <cell r="F120">
            <v>28</v>
          </cell>
          <cell r="G120">
            <v>0</v>
          </cell>
          <cell r="H120">
            <v>1</v>
          </cell>
        </row>
        <row r="128">
          <cell r="A128" t="str">
            <v>Norton</v>
          </cell>
          <cell r="C128">
            <v>61</v>
          </cell>
          <cell r="D128">
            <v>2567</v>
          </cell>
          <cell r="E128">
            <v>42.08196721311475</v>
          </cell>
          <cell r="F128">
            <v>64</v>
          </cell>
          <cell r="G128">
            <v>0</v>
          </cell>
        </row>
        <row r="132">
          <cell r="A132" t="str">
            <v>Wittenborn</v>
          </cell>
          <cell r="C132">
            <v>63</v>
          </cell>
          <cell r="D132">
            <v>14</v>
          </cell>
          <cell r="E132">
            <v>38</v>
          </cell>
          <cell r="F132">
            <v>37</v>
          </cell>
          <cell r="G132">
            <v>28</v>
          </cell>
          <cell r="H132">
            <v>12</v>
          </cell>
          <cell r="I132">
            <v>42.857142857142854</v>
          </cell>
          <cell r="J132">
            <v>32</v>
          </cell>
        </row>
        <row r="137">
          <cell r="A137" t="str">
            <v>Underwood</v>
          </cell>
          <cell r="C137">
            <v>1</v>
          </cell>
          <cell r="D137">
            <v>9</v>
          </cell>
          <cell r="E137">
            <v>9</v>
          </cell>
          <cell r="F137">
            <v>9</v>
          </cell>
          <cell r="G137">
            <v>0</v>
          </cell>
          <cell r="H137">
            <v>0</v>
          </cell>
        </row>
        <row r="138">
          <cell r="A138" t="str">
            <v>Farr</v>
          </cell>
          <cell r="C138">
            <v>14</v>
          </cell>
          <cell r="D138">
            <v>254</v>
          </cell>
          <cell r="E138">
            <v>18.142857142857142</v>
          </cell>
          <cell r="F138">
            <v>28</v>
          </cell>
          <cell r="G138">
            <v>1</v>
          </cell>
          <cell r="H138">
            <v>0</v>
          </cell>
        </row>
        <row r="139">
          <cell r="A139" t="str">
            <v>Hicks</v>
          </cell>
          <cell r="C139">
            <v>5</v>
          </cell>
          <cell r="D139">
            <v>96</v>
          </cell>
          <cell r="E139">
            <v>19.2</v>
          </cell>
          <cell r="F139">
            <v>38</v>
          </cell>
          <cell r="G139">
            <v>1</v>
          </cell>
          <cell r="H139">
            <v>0</v>
          </cell>
        </row>
        <row r="140">
          <cell r="A140" t="str">
            <v>Houston</v>
          </cell>
          <cell r="C140">
            <v>2</v>
          </cell>
          <cell r="D140">
            <v>138</v>
          </cell>
          <cell r="E140">
            <v>69</v>
          </cell>
          <cell r="F140">
            <v>82</v>
          </cell>
          <cell r="G140">
            <v>1</v>
          </cell>
          <cell r="H140">
            <v>0</v>
          </cell>
        </row>
        <row r="141">
          <cell r="A141" t="str">
            <v>Norton</v>
          </cell>
          <cell r="C141">
            <v>5</v>
          </cell>
          <cell r="D141">
            <v>-22</v>
          </cell>
          <cell r="E141">
            <v>-4.4</v>
          </cell>
          <cell r="F141">
            <v>0</v>
          </cell>
          <cell r="G141">
            <v>0</v>
          </cell>
          <cell r="H141">
            <v>0</v>
          </cell>
        </row>
        <row r="148">
          <cell r="A148" t="str">
            <v>Holmes</v>
          </cell>
          <cell r="C148">
            <v>2</v>
          </cell>
          <cell r="D148">
            <v>8</v>
          </cell>
        </row>
        <row r="149">
          <cell r="A149" t="str">
            <v>Barker</v>
          </cell>
          <cell r="C149">
            <v>1</v>
          </cell>
          <cell r="D149">
            <v>5</v>
          </cell>
        </row>
        <row r="150">
          <cell r="A150" t="str">
            <v>Boyette</v>
          </cell>
          <cell r="C150">
            <v>2</v>
          </cell>
          <cell r="D150">
            <v>12</v>
          </cell>
        </row>
        <row r="151">
          <cell r="A151" t="str">
            <v>Rice, G.</v>
          </cell>
          <cell r="C151">
            <v>3</v>
          </cell>
          <cell r="D151">
            <v>41</v>
          </cell>
        </row>
        <row r="152">
          <cell r="A152" t="str">
            <v>Floyd</v>
          </cell>
          <cell r="C152">
            <v>5</v>
          </cell>
          <cell r="D152">
            <v>37</v>
          </cell>
        </row>
        <row r="153">
          <cell r="A153" t="str">
            <v>Webster</v>
          </cell>
          <cell r="C153">
            <v>7</v>
          </cell>
          <cell r="D153">
            <v>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"/>
      <sheetName val="DEN"/>
      <sheetName val="KCC"/>
      <sheetName val="@NYJ"/>
      <sheetName val="@KCC"/>
      <sheetName val="@BOS"/>
      <sheetName val="NYJ"/>
      <sheetName val="@BUF"/>
      <sheetName val="@SDC"/>
      <sheetName val="@OAK"/>
      <sheetName val="BUF"/>
      <sheetName val="@HOU"/>
      <sheetName val="SDC"/>
      <sheetName val="BOS"/>
      <sheetName val="HOU"/>
      <sheetName val="blank1"/>
      <sheetName val="blank"/>
    </sheetNames>
    <sheetDataSet>
      <sheetData sheetId="0">
        <row r="2">
          <cell r="E2">
            <v>3</v>
          </cell>
          <cell r="F2">
            <v>10</v>
          </cell>
          <cell r="G2">
            <v>1</v>
          </cell>
        </row>
        <row r="6">
          <cell r="D6">
            <v>195</v>
          </cell>
          <cell r="M6">
            <v>257</v>
          </cell>
        </row>
        <row r="8">
          <cell r="D8">
            <v>331</v>
          </cell>
          <cell r="M8">
            <v>521</v>
          </cell>
        </row>
        <row r="9">
          <cell r="D9">
            <v>1100</v>
          </cell>
          <cell r="M9">
            <v>2508</v>
          </cell>
        </row>
        <row r="10">
          <cell r="D10">
            <v>3.323262839879154</v>
          </cell>
          <cell r="M10">
            <v>4.813819577735125</v>
          </cell>
        </row>
        <row r="12">
          <cell r="D12">
            <v>473</v>
          </cell>
          <cell r="M12">
            <v>351</v>
          </cell>
        </row>
        <row r="13">
          <cell r="D13">
            <v>237</v>
          </cell>
          <cell r="M13">
            <v>194</v>
          </cell>
        </row>
        <row r="14">
          <cell r="D14">
            <v>50.10570824524313</v>
          </cell>
          <cell r="M14">
            <v>55.27065527065527</v>
          </cell>
        </row>
        <row r="15">
          <cell r="D15">
            <v>2903</v>
          </cell>
          <cell r="M15">
            <v>2766</v>
          </cell>
        </row>
        <row r="16">
          <cell r="D16">
            <v>26</v>
          </cell>
          <cell r="M16">
            <v>32</v>
          </cell>
        </row>
        <row r="17">
          <cell r="D17">
            <v>222</v>
          </cell>
          <cell r="M17">
            <v>257</v>
          </cell>
        </row>
        <row r="18">
          <cell r="D18">
            <v>2681</v>
          </cell>
          <cell r="M18">
            <v>2509</v>
          </cell>
        </row>
        <row r="19">
          <cell r="D19">
            <v>5.668076109936575</v>
          </cell>
          <cell r="M19">
            <v>7.148148148148148</v>
          </cell>
        </row>
        <row r="20">
          <cell r="D20">
            <v>12.248945147679326</v>
          </cell>
          <cell r="M20">
            <v>14.257731958762887</v>
          </cell>
        </row>
        <row r="23">
          <cell r="D23">
            <v>3781</v>
          </cell>
          <cell r="M23">
            <v>5017</v>
          </cell>
        </row>
        <row r="24">
          <cell r="D24">
            <v>29.092832583972495</v>
          </cell>
          <cell r="M24">
            <v>49.99003388479171</v>
          </cell>
        </row>
        <row r="25">
          <cell r="D25">
            <v>70.9071674160275</v>
          </cell>
          <cell r="M25">
            <v>50.00996611520829</v>
          </cell>
        </row>
        <row r="27">
          <cell r="D27">
            <v>830</v>
          </cell>
          <cell r="M27">
            <v>904</v>
          </cell>
        </row>
        <row r="28">
          <cell r="D28">
            <v>4.555421686746988</v>
          </cell>
          <cell r="M28">
            <v>5.549778761061947</v>
          </cell>
        </row>
        <row r="31">
          <cell r="D31">
            <v>28</v>
          </cell>
          <cell r="M31">
            <v>19</v>
          </cell>
        </row>
        <row r="32">
          <cell r="D32">
            <v>467</v>
          </cell>
          <cell r="M32">
            <v>222</v>
          </cell>
        </row>
        <row r="33">
          <cell r="D33">
            <v>5</v>
          </cell>
          <cell r="M33">
            <v>1</v>
          </cell>
        </row>
        <row r="35">
          <cell r="D35">
            <v>69</v>
          </cell>
          <cell r="M35">
            <v>57</v>
          </cell>
        </row>
        <row r="36">
          <cell r="D36">
            <v>2850</v>
          </cell>
          <cell r="M36">
            <v>2299</v>
          </cell>
        </row>
        <row r="37">
          <cell r="D37">
            <v>41.30434782608695</v>
          </cell>
          <cell r="M37">
            <v>40.333333333333336</v>
          </cell>
        </row>
        <row r="39">
          <cell r="D39">
            <v>34</v>
          </cell>
          <cell r="M39">
            <v>36</v>
          </cell>
        </row>
        <row r="40">
          <cell r="D40">
            <v>221</v>
          </cell>
          <cell r="M40">
            <v>412</v>
          </cell>
        </row>
        <row r="41">
          <cell r="D41">
            <v>6.5</v>
          </cell>
          <cell r="M41">
            <v>11.444444444444445</v>
          </cell>
        </row>
        <row r="42">
          <cell r="D42">
            <v>0</v>
          </cell>
          <cell r="M42">
            <v>1</v>
          </cell>
        </row>
        <row r="44">
          <cell r="D44">
            <v>56</v>
          </cell>
          <cell r="M44">
            <v>42</v>
          </cell>
        </row>
        <row r="45">
          <cell r="D45">
            <v>1330</v>
          </cell>
          <cell r="M45">
            <v>921</v>
          </cell>
        </row>
        <row r="46">
          <cell r="D46">
            <v>23.75</v>
          </cell>
          <cell r="M46">
            <v>21.928571428571427</v>
          </cell>
        </row>
        <row r="47">
          <cell r="D47">
            <v>0</v>
          </cell>
          <cell r="M47">
            <v>0</v>
          </cell>
        </row>
        <row r="49">
          <cell r="D49">
            <v>44</v>
          </cell>
          <cell r="M49">
            <v>38</v>
          </cell>
        </row>
        <row r="50">
          <cell r="D50">
            <v>368</v>
          </cell>
          <cell r="M50">
            <v>344</v>
          </cell>
        </row>
        <row r="52">
          <cell r="D52">
            <v>46</v>
          </cell>
          <cell r="M52">
            <v>34</v>
          </cell>
        </row>
        <row r="53">
          <cell r="D53">
            <v>29</v>
          </cell>
          <cell r="M53">
            <v>18</v>
          </cell>
        </row>
        <row r="54">
          <cell r="D54">
            <v>0</v>
          </cell>
          <cell r="M54">
            <v>0</v>
          </cell>
        </row>
        <row r="55">
          <cell r="D55">
            <v>17</v>
          </cell>
          <cell r="M55">
            <v>16</v>
          </cell>
        </row>
        <row r="56">
          <cell r="D56">
            <v>0</v>
          </cell>
          <cell r="M56">
            <v>0</v>
          </cell>
        </row>
        <row r="58">
          <cell r="D58">
            <v>209</v>
          </cell>
          <cell r="M58">
            <v>381</v>
          </cell>
        </row>
        <row r="59">
          <cell r="D59">
            <v>23</v>
          </cell>
          <cell r="M59">
            <v>47</v>
          </cell>
        </row>
        <row r="60">
          <cell r="D60">
            <v>9</v>
          </cell>
          <cell r="M60">
            <v>21</v>
          </cell>
        </row>
        <row r="61">
          <cell r="D61">
            <v>13</v>
          </cell>
          <cell r="M61">
            <v>22</v>
          </cell>
        </row>
        <row r="62">
          <cell r="D62">
            <v>1</v>
          </cell>
          <cell r="M62">
            <v>6</v>
          </cell>
        </row>
        <row r="63">
          <cell r="D63">
            <v>21</v>
          </cell>
          <cell r="M63">
            <v>46</v>
          </cell>
        </row>
        <row r="64">
          <cell r="D64">
            <v>1</v>
          </cell>
          <cell r="M64">
            <v>1</v>
          </cell>
        </row>
        <row r="65">
          <cell r="D65">
            <v>16</v>
          </cell>
          <cell r="M65">
            <v>17</v>
          </cell>
        </row>
        <row r="66">
          <cell r="D66">
            <v>31</v>
          </cell>
          <cell r="M66">
            <v>31</v>
          </cell>
        </row>
        <row r="67">
          <cell r="D67">
            <v>51.61290322580645</v>
          </cell>
          <cell r="M67">
            <v>54.83870967741935</v>
          </cell>
        </row>
        <row r="68">
          <cell r="D68" t="str">
            <v>28:14</v>
          </cell>
          <cell r="M68" t="str">
            <v>31:46</v>
          </cell>
        </row>
        <row r="72">
          <cell r="A72" t="str">
            <v>Mitchell</v>
          </cell>
          <cell r="C72">
            <v>97</v>
          </cell>
          <cell r="D72">
            <v>232</v>
          </cell>
          <cell r="E72">
            <v>2.3917525773195876</v>
          </cell>
          <cell r="F72">
            <v>45</v>
          </cell>
          <cell r="G72">
            <v>4</v>
          </cell>
          <cell r="H72">
            <v>5</v>
          </cell>
        </row>
        <row r="73">
          <cell r="A73" t="str">
            <v>Haynes</v>
          </cell>
          <cell r="C73">
            <v>56</v>
          </cell>
          <cell r="D73">
            <v>106</v>
          </cell>
          <cell r="E73">
            <v>1.8928571428571428</v>
          </cell>
          <cell r="F73">
            <v>16</v>
          </cell>
          <cell r="G73">
            <v>1</v>
          </cell>
          <cell r="H73">
            <v>4</v>
          </cell>
        </row>
        <row r="74">
          <cell r="A74" t="str">
            <v>Price</v>
          </cell>
          <cell r="C74">
            <v>44</v>
          </cell>
          <cell r="D74">
            <v>258</v>
          </cell>
          <cell r="E74">
            <v>5.863636363636363</v>
          </cell>
          <cell r="F74">
            <v>22</v>
          </cell>
          <cell r="G74">
            <v>2</v>
          </cell>
          <cell r="H74">
            <v>1</v>
          </cell>
        </row>
        <row r="75">
          <cell r="A75" t="str">
            <v>Auer</v>
          </cell>
          <cell r="C75">
            <v>50</v>
          </cell>
          <cell r="D75">
            <v>225</v>
          </cell>
          <cell r="E75">
            <v>4.5</v>
          </cell>
          <cell r="F75">
            <v>26</v>
          </cell>
          <cell r="G75">
            <v>2</v>
          </cell>
          <cell r="H75">
            <v>1</v>
          </cell>
        </row>
        <row r="76">
          <cell r="A76" t="str">
            <v>Harper</v>
          </cell>
          <cell r="C76">
            <v>46</v>
          </cell>
          <cell r="D76">
            <v>120</v>
          </cell>
          <cell r="E76">
            <v>2.608695652173913</v>
          </cell>
          <cell r="F76">
            <v>65</v>
          </cell>
          <cell r="G76">
            <v>0</v>
          </cell>
          <cell r="H76">
            <v>2</v>
          </cell>
        </row>
        <row r="77">
          <cell r="A77" t="str">
            <v>Griese</v>
          </cell>
          <cell r="C77">
            <v>37</v>
          </cell>
          <cell r="D77">
            <v>121</v>
          </cell>
          <cell r="E77">
            <v>3.27027027027027</v>
          </cell>
          <cell r="F77">
            <v>94</v>
          </cell>
          <cell r="G77">
            <v>0</v>
          </cell>
          <cell r="H77">
            <v>0</v>
          </cell>
        </row>
        <row r="78">
          <cell r="A78" t="str">
            <v>Norton</v>
          </cell>
          <cell r="C78">
            <v>10</v>
          </cell>
          <cell r="D78">
            <v>31</v>
          </cell>
          <cell r="E78">
            <v>3.1</v>
          </cell>
          <cell r="F78">
            <v>25</v>
          </cell>
          <cell r="G78">
            <v>0</v>
          </cell>
          <cell r="H78">
            <v>0</v>
          </cell>
        </row>
        <row r="86">
          <cell r="A86" t="str">
            <v>Clancy</v>
          </cell>
          <cell r="C86">
            <v>63</v>
          </cell>
          <cell r="D86">
            <v>845</v>
          </cell>
          <cell r="E86">
            <v>13.412698412698413</v>
          </cell>
          <cell r="F86">
            <v>50</v>
          </cell>
          <cell r="G86">
            <v>3</v>
          </cell>
          <cell r="H86">
            <v>0</v>
          </cell>
        </row>
        <row r="87">
          <cell r="A87" t="str">
            <v>Moreau</v>
          </cell>
          <cell r="C87">
            <v>42</v>
          </cell>
          <cell r="D87">
            <v>507</v>
          </cell>
          <cell r="E87">
            <v>12.071428571428571</v>
          </cell>
          <cell r="F87">
            <v>29</v>
          </cell>
          <cell r="G87">
            <v>4</v>
          </cell>
          <cell r="H87">
            <v>2</v>
          </cell>
        </row>
        <row r="88">
          <cell r="A88" t="str">
            <v>Twilley</v>
          </cell>
          <cell r="C88">
            <v>24</v>
          </cell>
          <cell r="D88">
            <v>306</v>
          </cell>
          <cell r="E88">
            <v>12.75</v>
          </cell>
          <cell r="F88">
            <v>42</v>
          </cell>
          <cell r="G88">
            <v>1</v>
          </cell>
          <cell r="H88">
            <v>1</v>
          </cell>
        </row>
        <row r="89">
          <cell r="A89" t="str">
            <v>Jackson</v>
          </cell>
          <cell r="C89">
            <v>5</v>
          </cell>
          <cell r="D89">
            <v>52</v>
          </cell>
          <cell r="E89">
            <v>10.4</v>
          </cell>
          <cell r="F89">
            <v>18</v>
          </cell>
          <cell r="G89">
            <v>0</v>
          </cell>
          <cell r="H89">
            <v>0</v>
          </cell>
        </row>
        <row r="90">
          <cell r="A90" t="str">
            <v>Mitchell</v>
          </cell>
          <cell r="C90">
            <v>21</v>
          </cell>
          <cell r="D90">
            <v>236</v>
          </cell>
          <cell r="E90">
            <v>11.238095238095237</v>
          </cell>
          <cell r="F90">
            <v>27</v>
          </cell>
          <cell r="G90">
            <v>1</v>
          </cell>
          <cell r="H90">
            <v>1</v>
          </cell>
        </row>
        <row r="91">
          <cell r="A91" t="str">
            <v>Auer</v>
          </cell>
          <cell r="C91">
            <v>18</v>
          </cell>
          <cell r="D91">
            <v>207</v>
          </cell>
          <cell r="E91">
            <v>11.5</v>
          </cell>
          <cell r="F91">
            <v>68</v>
          </cell>
          <cell r="G91">
            <v>1</v>
          </cell>
          <cell r="H91">
            <v>3</v>
          </cell>
        </row>
        <row r="92">
          <cell r="A92" t="str">
            <v>Haynes</v>
          </cell>
          <cell r="C92">
            <v>6</v>
          </cell>
          <cell r="D92">
            <v>43</v>
          </cell>
          <cell r="E92">
            <v>7.166666666666667</v>
          </cell>
          <cell r="F92">
            <v>36</v>
          </cell>
          <cell r="G92">
            <v>0</v>
          </cell>
          <cell r="H92">
            <v>0</v>
          </cell>
        </row>
        <row r="93">
          <cell r="A93" t="str">
            <v>Harper</v>
          </cell>
          <cell r="C93">
            <v>16</v>
          </cell>
          <cell r="D93">
            <v>291</v>
          </cell>
          <cell r="E93">
            <v>18.1875</v>
          </cell>
          <cell r="F93">
            <v>42</v>
          </cell>
          <cell r="G93">
            <v>2</v>
          </cell>
          <cell r="H93">
            <v>0</v>
          </cell>
        </row>
        <row r="94">
          <cell r="A94" t="str">
            <v>Carpenter</v>
          </cell>
          <cell r="C94">
            <v>10</v>
          </cell>
          <cell r="D94">
            <v>136</v>
          </cell>
          <cell r="E94">
            <v>13.6</v>
          </cell>
          <cell r="F94">
            <v>49</v>
          </cell>
          <cell r="G94">
            <v>0</v>
          </cell>
          <cell r="H94">
            <v>0</v>
          </cell>
        </row>
        <row r="95">
          <cell r="A95" t="str">
            <v>Price</v>
          </cell>
          <cell r="C95">
            <v>17</v>
          </cell>
          <cell r="D95">
            <v>77</v>
          </cell>
          <cell r="E95">
            <v>4.529411764705882</v>
          </cell>
          <cell r="F95">
            <v>39</v>
          </cell>
          <cell r="G95">
            <v>0</v>
          </cell>
          <cell r="H95">
            <v>0</v>
          </cell>
        </row>
        <row r="96">
          <cell r="A96" t="str">
            <v>Seiple</v>
          </cell>
          <cell r="C96">
            <v>2</v>
          </cell>
          <cell r="D96">
            <v>10</v>
          </cell>
          <cell r="E96">
            <v>5</v>
          </cell>
          <cell r="F96">
            <v>5</v>
          </cell>
          <cell r="G96">
            <v>0</v>
          </cell>
          <cell r="H96">
            <v>0</v>
          </cell>
        </row>
        <row r="97">
          <cell r="A97" t="str">
            <v>Noonan</v>
          </cell>
          <cell r="C97">
            <v>12</v>
          </cell>
          <cell r="D97">
            <v>198</v>
          </cell>
          <cell r="E97">
            <v>16.5</v>
          </cell>
          <cell r="F97">
            <v>116</v>
          </cell>
          <cell r="G97">
            <v>1</v>
          </cell>
          <cell r="H97">
            <v>0</v>
          </cell>
        </row>
        <row r="101">
          <cell r="A101" t="str">
            <v>Griese</v>
          </cell>
          <cell r="C101">
            <v>327</v>
          </cell>
          <cell r="D101">
            <v>176</v>
          </cell>
          <cell r="E101">
            <v>53.822629969418955</v>
          </cell>
          <cell r="F101">
            <v>2195</v>
          </cell>
          <cell r="G101">
            <v>10</v>
          </cell>
          <cell r="H101">
            <v>77</v>
          </cell>
          <cell r="I101">
            <v>19</v>
          </cell>
          <cell r="J101">
            <v>3.058103975535168</v>
          </cell>
          <cell r="K101">
            <v>5.81039755351682</v>
          </cell>
          <cell r="L101">
            <v>6.712538226299694</v>
          </cell>
          <cell r="M101">
            <v>60.888124362895006</v>
          </cell>
          <cell r="N101">
            <v>8</v>
          </cell>
        </row>
        <row r="102">
          <cell r="A102" t="str">
            <v>Norton</v>
          </cell>
          <cell r="C102">
            <v>146</v>
          </cell>
          <cell r="D102">
            <v>61</v>
          </cell>
          <cell r="E102">
            <v>41.78082191780822</v>
          </cell>
          <cell r="F102">
            <v>708</v>
          </cell>
          <cell r="G102">
            <v>3</v>
          </cell>
          <cell r="H102">
            <v>188</v>
          </cell>
          <cell r="I102">
            <v>9</v>
          </cell>
          <cell r="J102">
            <v>2.054794520547945</v>
          </cell>
          <cell r="K102">
            <v>6.164383561643835</v>
          </cell>
          <cell r="L102">
            <v>4.8493150684931505</v>
          </cell>
          <cell r="M102">
            <v>38.27054794520547</v>
          </cell>
          <cell r="N102">
            <v>2</v>
          </cell>
        </row>
        <row r="107">
          <cell r="A107" t="str">
            <v>Auer</v>
          </cell>
          <cell r="C107">
            <v>19</v>
          </cell>
          <cell r="D107">
            <v>0</v>
          </cell>
          <cell r="E107">
            <v>107</v>
          </cell>
          <cell r="F107">
            <v>5.631578947368421</v>
          </cell>
          <cell r="G107">
            <v>19</v>
          </cell>
          <cell r="H107">
            <v>0</v>
          </cell>
          <cell r="I107">
            <v>2</v>
          </cell>
        </row>
        <row r="108">
          <cell r="A108" t="str">
            <v>Haynes</v>
          </cell>
          <cell r="C108">
            <v>6</v>
          </cell>
          <cell r="D108">
            <v>3</v>
          </cell>
          <cell r="E108">
            <v>51</v>
          </cell>
          <cell r="F108">
            <v>8.5</v>
          </cell>
          <cell r="G108">
            <v>31</v>
          </cell>
          <cell r="H108">
            <v>0</v>
          </cell>
          <cell r="I108">
            <v>0</v>
          </cell>
        </row>
        <row r="109">
          <cell r="A109" t="str">
            <v>Neff</v>
          </cell>
          <cell r="C109">
            <v>6</v>
          </cell>
          <cell r="D109">
            <v>2</v>
          </cell>
          <cell r="E109">
            <v>48</v>
          </cell>
          <cell r="F109">
            <v>8</v>
          </cell>
          <cell r="G109">
            <v>13</v>
          </cell>
          <cell r="H109">
            <v>0</v>
          </cell>
          <cell r="I109">
            <v>0</v>
          </cell>
        </row>
        <row r="110">
          <cell r="A110" t="str">
            <v>Harper</v>
          </cell>
          <cell r="C110">
            <v>4</v>
          </cell>
          <cell r="D110">
            <v>3</v>
          </cell>
          <cell r="E110">
            <v>15</v>
          </cell>
          <cell r="F110">
            <v>3.75</v>
          </cell>
          <cell r="G110">
            <v>7</v>
          </cell>
          <cell r="H110">
            <v>0</v>
          </cell>
          <cell r="I110">
            <v>1</v>
          </cell>
        </row>
        <row r="117">
          <cell r="A117" t="str">
            <v>Haynes</v>
          </cell>
          <cell r="C117">
            <v>22</v>
          </cell>
          <cell r="D117">
            <v>566</v>
          </cell>
          <cell r="E117">
            <v>25.727272727272727</v>
          </cell>
          <cell r="F117">
            <v>64</v>
          </cell>
          <cell r="G117">
            <v>0</v>
          </cell>
          <cell r="H117">
            <v>4</v>
          </cell>
        </row>
        <row r="118">
          <cell r="A118" t="str">
            <v>Auer</v>
          </cell>
          <cell r="C118">
            <v>21</v>
          </cell>
          <cell r="D118">
            <v>462</v>
          </cell>
          <cell r="E118">
            <v>22</v>
          </cell>
          <cell r="F118">
            <v>53</v>
          </cell>
          <cell r="G118">
            <v>0</v>
          </cell>
          <cell r="H118">
            <v>4</v>
          </cell>
        </row>
        <row r="119">
          <cell r="A119" t="str">
            <v>Neff</v>
          </cell>
          <cell r="C119">
            <v>12</v>
          </cell>
          <cell r="D119">
            <v>302</v>
          </cell>
          <cell r="E119">
            <v>25.166666666666668</v>
          </cell>
          <cell r="F119">
            <v>71</v>
          </cell>
          <cell r="G119">
            <v>0</v>
          </cell>
          <cell r="H119">
            <v>0</v>
          </cell>
        </row>
        <row r="127">
          <cell r="A127" t="str">
            <v>Seiple</v>
          </cell>
          <cell r="C127">
            <v>69</v>
          </cell>
          <cell r="D127">
            <v>2850</v>
          </cell>
          <cell r="E127">
            <v>41.30434782608695</v>
          </cell>
          <cell r="F127">
            <v>76</v>
          </cell>
          <cell r="G127">
            <v>1</v>
          </cell>
        </row>
        <row r="131">
          <cell r="A131" t="str">
            <v>Lusteg</v>
          </cell>
          <cell r="C131">
            <v>45</v>
          </cell>
          <cell r="D131">
            <v>7</v>
          </cell>
          <cell r="E131">
            <v>20</v>
          </cell>
          <cell r="F131">
            <v>19</v>
          </cell>
          <cell r="G131">
            <v>25</v>
          </cell>
          <cell r="H131">
            <v>16</v>
          </cell>
          <cell r="I131">
            <v>64</v>
          </cell>
          <cell r="J131">
            <v>47</v>
          </cell>
        </row>
        <row r="132">
          <cell r="A132" t="str">
            <v>Mingo</v>
          </cell>
          <cell r="C132">
            <v>6</v>
          </cell>
          <cell r="D132">
            <v>0</v>
          </cell>
          <cell r="E132">
            <v>3</v>
          </cell>
          <cell r="F132">
            <v>1</v>
          </cell>
          <cell r="G132">
            <v>6</v>
          </cell>
          <cell r="H132">
            <v>1</v>
          </cell>
          <cell r="I132">
            <v>16.666666666666664</v>
          </cell>
          <cell r="J132">
            <v>8</v>
          </cell>
        </row>
        <row r="136">
          <cell r="A136" t="str">
            <v>Emanuel</v>
          </cell>
          <cell r="C136">
            <v>1</v>
          </cell>
          <cell r="D136">
            <v>25</v>
          </cell>
          <cell r="E136">
            <v>25</v>
          </cell>
          <cell r="F136">
            <v>25</v>
          </cell>
          <cell r="G136">
            <v>0</v>
          </cell>
          <cell r="H136">
            <v>0</v>
          </cell>
        </row>
        <row r="137">
          <cell r="A137" t="str">
            <v>Erlandson</v>
          </cell>
          <cell r="C137">
            <v>3</v>
          </cell>
          <cell r="D137">
            <v>69</v>
          </cell>
          <cell r="E137">
            <v>23</v>
          </cell>
          <cell r="F137">
            <v>44</v>
          </cell>
          <cell r="G137">
            <v>1</v>
          </cell>
          <cell r="H137">
            <v>0</v>
          </cell>
        </row>
        <row r="138">
          <cell r="A138" t="str">
            <v>Bramlett</v>
          </cell>
          <cell r="C138">
            <v>5</v>
          </cell>
          <cell r="D138">
            <v>27</v>
          </cell>
          <cell r="E138">
            <v>5.4</v>
          </cell>
          <cell r="F138">
            <v>8</v>
          </cell>
          <cell r="G138">
            <v>0</v>
          </cell>
          <cell r="H138">
            <v>0</v>
          </cell>
        </row>
        <row r="139">
          <cell r="A139" t="str">
            <v>Warren</v>
          </cell>
          <cell r="C139">
            <v>3</v>
          </cell>
          <cell r="D139">
            <v>10</v>
          </cell>
          <cell r="E139">
            <v>3.3333333333333335</v>
          </cell>
          <cell r="F139">
            <v>7</v>
          </cell>
          <cell r="G139">
            <v>0</v>
          </cell>
          <cell r="H139">
            <v>0</v>
          </cell>
        </row>
        <row r="140">
          <cell r="A140" t="str">
            <v>Westmoreland</v>
          </cell>
          <cell r="C140">
            <v>5</v>
          </cell>
          <cell r="D140">
            <v>57</v>
          </cell>
          <cell r="E140">
            <v>11.4</v>
          </cell>
          <cell r="F140">
            <v>18</v>
          </cell>
          <cell r="G140">
            <v>0</v>
          </cell>
          <cell r="H140">
            <v>0</v>
          </cell>
        </row>
        <row r="141">
          <cell r="A141" t="str">
            <v>Petrella</v>
          </cell>
          <cell r="C141">
            <v>2</v>
          </cell>
          <cell r="D141">
            <v>34</v>
          </cell>
          <cell r="E141">
            <v>17</v>
          </cell>
          <cell r="F141">
            <v>25</v>
          </cell>
          <cell r="G141">
            <v>0</v>
          </cell>
          <cell r="H141">
            <v>0</v>
          </cell>
        </row>
        <row r="149">
          <cell r="A149" t="str">
            <v>Jacobs</v>
          </cell>
          <cell r="C149">
            <v>8</v>
          </cell>
          <cell r="D149">
            <v>70</v>
          </cell>
        </row>
        <row r="150">
          <cell r="A150" t="str">
            <v>Emanuel</v>
          </cell>
          <cell r="C150">
            <v>6</v>
          </cell>
          <cell r="D150">
            <v>47</v>
          </cell>
        </row>
        <row r="151">
          <cell r="A151" t="str">
            <v>Richardson</v>
          </cell>
          <cell r="C151">
            <v>4</v>
          </cell>
          <cell r="D151">
            <v>25</v>
          </cell>
        </row>
        <row r="152">
          <cell r="A152" t="str">
            <v>Branch</v>
          </cell>
          <cell r="C152">
            <v>4</v>
          </cell>
          <cell r="D152">
            <v>27</v>
          </cell>
        </row>
        <row r="153">
          <cell r="A153" t="str">
            <v>Erlandson</v>
          </cell>
          <cell r="C153">
            <v>4</v>
          </cell>
          <cell r="D153">
            <v>45</v>
          </cell>
        </row>
        <row r="154">
          <cell r="A154" t="str">
            <v>Bramlettt</v>
          </cell>
          <cell r="C154">
            <v>1</v>
          </cell>
          <cell r="D154">
            <v>5</v>
          </cell>
        </row>
        <row r="158">
          <cell r="A158" t="str">
            <v>Cooke</v>
          </cell>
          <cell r="C158">
            <v>5</v>
          </cell>
          <cell r="D158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NYJ"/>
      <sheetName val="HOU"/>
      <sheetName val="BOS"/>
      <sheetName val="SDC"/>
      <sheetName val="@DEN"/>
      <sheetName val="OAK"/>
      <sheetName val="@HOU"/>
      <sheetName val="MIA"/>
      <sheetName val="@NYJ"/>
      <sheetName val="DEN"/>
      <sheetName val="@MIA"/>
      <sheetName val="@KCC"/>
      <sheetName val="@BOS"/>
      <sheetName val="@OAK"/>
      <sheetName val="blank1"/>
      <sheetName val="blank"/>
    </sheetNames>
    <sheetDataSet>
      <sheetData sheetId="0">
        <row r="2">
          <cell r="E2">
            <v>6</v>
          </cell>
          <cell r="F2">
            <v>7</v>
          </cell>
          <cell r="G2">
            <v>1</v>
          </cell>
        </row>
        <row r="6">
          <cell r="D6">
            <v>200</v>
          </cell>
          <cell r="M6">
            <v>222</v>
          </cell>
        </row>
        <row r="8">
          <cell r="D8">
            <v>370</v>
          </cell>
          <cell r="M8">
            <v>437</v>
          </cell>
        </row>
        <row r="9">
          <cell r="D9">
            <v>1450</v>
          </cell>
          <cell r="M9">
            <v>1893</v>
          </cell>
        </row>
        <row r="10">
          <cell r="D10">
            <v>3.918918918918919</v>
          </cell>
          <cell r="M10">
            <v>4.331807780320366</v>
          </cell>
        </row>
        <row r="12">
          <cell r="D12">
            <v>420</v>
          </cell>
          <cell r="M12">
            <v>397</v>
          </cell>
        </row>
        <row r="13">
          <cell r="D13">
            <v>209</v>
          </cell>
          <cell r="M13">
            <v>186</v>
          </cell>
        </row>
        <row r="14">
          <cell r="D14">
            <v>49.76190476190476</v>
          </cell>
          <cell r="M14">
            <v>46.85138539042821</v>
          </cell>
        </row>
        <row r="15">
          <cell r="D15">
            <v>2960</v>
          </cell>
          <cell r="M15">
            <v>2816</v>
          </cell>
        </row>
        <row r="16">
          <cell r="D16">
            <v>42</v>
          </cell>
          <cell r="M16">
            <v>39</v>
          </cell>
        </row>
        <row r="17">
          <cell r="D17">
            <v>348</v>
          </cell>
          <cell r="M17">
            <v>324</v>
          </cell>
        </row>
        <row r="18">
          <cell r="D18">
            <v>2612</v>
          </cell>
          <cell r="M18">
            <v>2492</v>
          </cell>
        </row>
        <row r="19">
          <cell r="D19">
            <v>6.219047619047619</v>
          </cell>
          <cell r="M19">
            <v>6.277078085642318</v>
          </cell>
        </row>
        <row r="20">
          <cell r="D20">
            <v>14.16267942583732</v>
          </cell>
          <cell r="M20">
            <v>15.13978494623656</v>
          </cell>
        </row>
        <row r="23">
          <cell r="D23">
            <v>4062</v>
          </cell>
          <cell r="M23">
            <v>4385</v>
          </cell>
        </row>
        <row r="24">
          <cell r="D24">
            <v>35.696701132447075</v>
          </cell>
          <cell r="M24">
            <v>43.169897377423034</v>
          </cell>
        </row>
        <row r="25">
          <cell r="D25">
            <v>64.30329886755293</v>
          </cell>
          <cell r="M25">
            <v>56.83010262257697</v>
          </cell>
        </row>
        <row r="27">
          <cell r="D27">
            <v>832</v>
          </cell>
          <cell r="M27">
            <v>873</v>
          </cell>
        </row>
        <row r="28">
          <cell r="D28">
            <v>4.882211538461538</v>
          </cell>
          <cell r="M28">
            <v>5.02290950744559</v>
          </cell>
        </row>
        <row r="31">
          <cell r="D31">
            <v>27</v>
          </cell>
          <cell r="M31">
            <v>38</v>
          </cell>
        </row>
        <row r="32">
          <cell r="D32">
            <v>498</v>
          </cell>
          <cell r="M32">
            <v>413</v>
          </cell>
        </row>
        <row r="33">
          <cell r="D33">
            <v>4</v>
          </cell>
          <cell r="M33">
            <v>1</v>
          </cell>
        </row>
        <row r="35">
          <cell r="D35">
            <v>65</v>
          </cell>
          <cell r="M35">
            <v>50</v>
          </cell>
        </row>
        <row r="36">
          <cell r="D36">
            <v>2454</v>
          </cell>
          <cell r="M36">
            <v>2022</v>
          </cell>
        </row>
        <row r="37">
          <cell r="D37">
            <v>37.753846153846155</v>
          </cell>
          <cell r="M37">
            <v>40.44</v>
          </cell>
        </row>
        <row r="39">
          <cell r="D39">
            <v>22</v>
          </cell>
          <cell r="M39">
            <v>40</v>
          </cell>
        </row>
        <row r="40">
          <cell r="D40">
            <v>156</v>
          </cell>
          <cell r="M40">
            <v>433</v>
          </cell>
        </row>
        <row r="41">
          <cell r="D41">
            <v>7.090909090909091</v>
          </cell>
          <cell r="M41">
            <v>10.825</v>
          </cell>
        </row>
        <row r="42">
          <cell r="D42">
            <v>0</v>
          </cell>
          <cell r="M42">
            <v>0</v>
          </cell>
        </row>
        <row r="44">
          <cell r="D44">
            <v>50</v>
          </cell>
          <cell r="M44">
            <v>49</v>
          </cell>
        </row>
        <row r="45">
          <cell r="D45">
            <v>1182</v>
          </cell>
          <cell r="M45">
            <v>1235</v>
          </cell>
        </row>
        <row r="46">
          <cell r="D46">
            <v>23.64</v>
          </cell>
          <cell r="M46">
            <v>25.20408163265306</v>
          </cell>
        </row>
        <row r="47">
          <cell r="D47">
            <v>0</v>
          </cell>
          <cell r="M47">
            <v>0</v>
          </cell>
        </row>
        <row r="49">
          <cell r="D49">
            <v>50</v>
          </cell>
          <cell r="M49">
            <v>71</v>
          </cell>
        </row>
        <row r="50">
          <cell r="D50">
            <v>406</v>
          </cell>
          <cell r="M50">
            <v>575</v>
          </cell>
        </row>
        <row r="52">
          <cell r="D52">
            <v>33</v>
          </cell>
          <cell r="M52">
            <v>33</v>
          </cell>
        </row>
        <row r="53">
          <cell r="D53">
            <v>21</v>
          </cell>
          <cell r="M53">
            <v>27</v>
          </cell>
        </row>
        <row r="54">
          <cell r="D54">
            <v>0</v>
          </cell>
          <cell r="M54">
            <v>0</v>
          </cell>
        </row>
        <row r="55">
          <cell r="D55">
            <v>12</v>
          </cell>
          <cell r="M55">
            <v>6</v>
          </cell>
        </row>
        <row r="56">
          <cell r="D56">
            <v>0</v>
          </cell>
          <cell r="M56">
            <v>0</v>
          </cell>
        </row>
        <row r="58">
          <cell r="D58">
            <v>245</v>
          </cell>
          <cell r="M58">
            <v>267</v>
          </cell>
        </row>
        <row r="59">
          <cell r="D59">
            <v>30</v>
          </cell>
          <cell r="M59">
            <v>30</v>
          </cell>
        </row>
        <row r="60">
          <cell r="D60">
            <v>15</v>
          </cell>
          <cell r="M60">
            <v>9</v>
          </cell>
        </row>
        <row r="61">
          <cell r="D61">
            <v>13</v>
          </cell>
          <cell r="M61">
            <v>18</v>
          </cell>
        </row>
        <row r="62">
          <cell r="D62">
            <v>2</v>
          </cell>
          <cell r="M62">
            <v>5</v>
          </cell>
        </row>
        <row r="63">
          <cell r="D63">
            <v>29</v>
          </cell>
          <cell r="M63">
            <v>27</v>
          </cell>
        </row>
        <row r="64">
          <cell r="D64">
            <v>0</v>
          </cell>
          <cell r="M64">
            <v>0</v>
          </cell>
        </row>
        <row r="65">
          <cell r="D65">
            <v>12</v>
          </cell>
          <cell r="M65">
            <v>20</v>
          </cell>
        </row>
        <row r="66">
          <cell r="D66">
            <v>23</v>
          </cell>
          <cell r="M66">
            <v>30</v>
          </cell>
        </row>
        <row r="67">
          <cell r="D67">
            <v>52.17391304347826</v>
          </cell>
          <cell r="M67">
            <v>66.66666666666666</v>
          </cell>
        </row>
        <row r="68">
          <cell r="D68" t="str">
            <v>29:08</v>
          </cell>
          <cell r="M68" t="str">
            <v>30:52</v>
          </cell>
        </row>
        <row r="72">
          <cell r="A72" t="str">
            <v>Lincoln</v>
          </cell>
          <cell r="C72">
            <v>164</v>
          </cell>
          <cell r="D72">
            <v>694</v>
          </cell>
          <cell r="E72">
            <v>4.2317073170731705</v>
          </cell>
          <cell r="F72">
            <v>28</v>
          </cell>
          <cell r="G72">
            <v>6</v>
          </cell>
          <cell r="H72">
            <v>3</v>
          </cell>
        </row>
        <row r="73">
          <cell r="A73" t="str">
            <v>Carlton</v>
          </cell>
          <cell r="C73">
            <v>115</v>
          </cell>
          <cell r="D73">
            <v>552</v>
          </cell>
          <cell r="E73">
            <v>4.8</v>
          </cell>
          <cell r="F73">
            <v>29</v>
          </cell>
          <cell r="G73">
            <v>7</v>
          </cell>
          <cell r="H73">
            <v>3</v>
          </cell>
        </row>
        <row r="74">
          <cell r="A74" t="str">
            <v>Burnett</v>
          </cell>
          <cell r="C74">
            <v>39</v>
          </cell>
          <cell r="D74">
            <v>104</v>
          </cell>
          <cell r="E74">
            <v>2.6666666666666665</v>
          </cell>
          <cell r="F74">
            <v>35</v>
          </cell>
          <cell r="G74">
            <v>0</v>
          </cell>
          <cell r="H74">
            <v>3</v>
          </cell>
        </row>
        <row r="75">
          <cell r="A75" t="str">
            <v>Kemp</v>
          </cell>
          <cell r="C75">
            <v>29</v>
          </cell>
          <cell r="D75">
            <v>66</v>
          </cell>
          <cell r="E75">
            <v>2.2758620689655173</v>
          </cell>
          <cell r="F75">
            <v>17</v>
          </cell>
          <cell r="G75">
            <v>0</v>
          </cell>
          <cell r="H75">
            <v>2</v>
          </cell>
        </row>
        <row r="76">
          <cell r="A76" t="str">
            <v>Bivins</v>
          </cell>
          <cell r="C76">
            <v>16</v>
          </cell>
          <cell r="D76">
            <v>31</v>
          </cell>
          <cell r="E76">
            <v>1.9375</v>
          </cell>
          <cell r="F76">
            <v>9</v>
          </cell>
          <cell r="G76">
            <v>1</v>
          </cell>
          <cell r="H76">
            <v>0</v>
          </cell>
        </row>
        <row r="77">
          <cell r="A77" t="str">
            <v>Spikes</v>
          </cell>
          <cell r="C77">
            <v>7</v>
          </cell>
          <cell r="D77">
            <v>7</v>
          </cell>
          <cell r="E77">
            <v>1</v>
          </cell>
          <cell r="F77">
            <v>6</v>
          </cell>
          <cell r="G77">
            <v>1</v>
          </cell>
          <cell r="H77">
            <v>0</v>
          </cell>
        </row>
        <row r="86">
          <cell r="A86" t="str">
            <v>Lincoln</v>
          </cell>
          <cell r="C86">
            <v>26</v>
          </cell>
          <cell r="D86">
            <v>266</v>
          </cell>
          <cell r="E86">
            <v>10.23076923076923</v>
          </cell>
          <cell r="F86">
            <v>31</v>
          </cell>
          <cell r="G86">
            <v>3</v>
          </cell>
          <cell r="H86">
            <v>1</v>
          </cell>
        </row>
        <row r="87">
          <cell r="A87" t="str">
            <v>Carlton</v>
          </cell>
          <cell r="C87">
            <v>14</v>
          </cell>
          <cell r="D87">
            <v>133</v>
          </cell>
          <cell r="E87">
            <v>9.5</v>
          </cell>
          <cell r="F87">
            <v>33</v>
          </cell>
          <cell r="G87">
            <v>0</v>
          </cell>
          <cell r="H87">
            <v>0</v>
          </cell>
        </row>
        <row r="88">
          <cell r="A88" t="str">
            <v>Burnett</v>
          </cell>
          <cell r="C88">
            <v>9</v>
          </cell>
          <cell r="D88">
            <v>77</v>
          </cell>
          <cell r="E88">
            <v>8.555555555555555</v>
          </cell>
          <cell r="F88">
            <v>23</v>
          </cell>
          <cell r="G88">
            <v>0</v>
          </cell>
          <cell r="H88">
            <v>0</v>
          </cell>
        </row>
        <row r="89">
          <cell r="A89" t="str">
            <v>Spikes</v>
          </cell>
          <cell r="C89">
            <v>3</v>
          </cell>
          <cell r="D89">
            <v>20</v>
          </cell>
          <cell r="E89">
            <v>6.666666666666667</v>
          </cell>
          <cell r="F89">
            <v>11</v>
          </cell>
          <cell r="G89">
            <v>0</v>
          </cell>
          <cell r="H89">
            <v>0</v>
          </cell>
        </row>
        <row r="91">
          <cell r="A91" t="str">
            <v>Dubenion</v>
          </cell>
          <cell r="C91">
            <v>43</v>
          </cell>
          <cell r="D91">
            <v>798</v>
          </cell>
          <cell r="E91">
            <v>18.558139534883722</v>
          </cell>
          <cell r="F91">
            <v>50</v>
          </cell>
          <cell r="G91">
            <v>2</v>
          </cell>
          <cell r="H91">
            <v>1</v>
          </cell>
        </row>
        <row r="92">
          <cell r="A92" t="str">
            <v>Costa</v>
          </cell>
          <cell r="C92">
            <v>38</v>
          </cell>
          <cell r="D92">
            <v>600</v>
          </cell>
          <cell r="E92">
            <v>15.789473684210526</v>
          </cell>
          <cell r="F92">
            <v>50</v>
          </cell>
          <cell r="G92">
            <v>3</v>
          </cell>
          <cell r="H92">
            <v>0</v>
          </cell>
        </row>
        <row r="93">
          <cell r="A93" t="str">
            <v>Masters</v>
          </cell>
          <cell r="C93">
            <v>37</v>
          </cell>
          <cell r="D93">
            <v>384</v>
          </cell>
          <cell r="E93">
            <v>10.378378378378379</v>
          </cell>
          <cell r="F93">
            <v>50</v>
          </cell>
          <cell r="G93">
            <v>2</v>
          </cell>
          <cell r="H93">
            <v>4</v>
          </cell>
        </row>
        <row r="94">
          <cell r="A94" t="str">
            <v>Powell</v>
          </cell>
          <cell r="C94">
            <v>26</v>
          </cell>
          <cell r="D94">
            <v>415</v>
          </cell>
          <cell r="E94">
            <v>15.961538461538462</v>
          </cell>
          <cell r="F94">
            <v>181</v>
          </cell>
          <cell r="G94">
            <v>2</v>
          </cell>
          <cell r="H94">
            <v>1</v>
          </cell>
        </row>
        <row r="95">
          <cell r="A95" t="str">
            <v>Ledbetter</v>
          </cell>
          <cell r="C95">
            <v>9</v>
          </cell>
          <cell r="D95">
            <v>227</v>
          </cell>
          <cell r="E95">
            <v>25.22222222222222</v>
          </cell>
          <cell r="F95">
            <v>154</v>
          </cell>
          <cell r="G95">
            <v>1</v>
          </cell>
          <cell r="H95">
            <v>3</v>
          </cell>
        </row>
        <row r="96">
          <cell r="A96" t="str">
            <v>Rutkowski</v>
          </cell>
          <cell r="C96">
            <v>4</v>
          </cell>
          <cell r="D96">
            <v>51</v>
          </cell>
          <cell r="E96">
            <v>12.75</v>
          </cell>
          <cell r="F96">
            <v>23</v>
          </cell>
          <cell r="G96">
            <v>0</v>
          </cell>
          <cell r="H96">
            <v>0</v>
          </cell>
        </row>
        <row r="102">
          <cell r="A102" t="str">
            <v>Kemp</v>
          </cell>
          <cell r="C102">
            <v>364</v>
          </cell>
          <cell r="D102">
            <v>182</v>
          </cell>
          <cell r="E102">
            <v>50</v>
          </cell>
          <cell r="F102">
            <v>2718</v>
          </cell>
          <cell r="G102">
            <v>12</v>
          </cell>
          <cell r="H102">
            <v>62</v>
          </cell>
          <cell r="I102">
            <v>23</v>
          </cell>
          <cell r="J102">
            <v>3.296703296703297</v>
          </cell>
          <cell r="K102">
            <v>6.318681318681318</v>
          </cell>
          <cell r="L102">
            <v>7.467032967032967</v>
          </cell>
          <cell r="M102">
            <v>59.52380952380954</v>
          </cell>
          <cell r="N102">
            <v>6</v>
          </cell>
        </row>
        <row r="103">
          <cell r="A103" t="str">
            <v>Flores</v>
          </cell>
          <cell r="C103">
            <v>53</v>
          </cell>
          <cell r="D103">
            <v>27</v>
          </cell>
          <cell r="E103">
            <v>50.943396226415096</v>
          </cell>
          <cell r="F103">
            <v>242</v>
          </cell>
          <cell r="G103">
            <v>1</v>
          </cell>
          <cell r="H103">
            <v>64</v>
          </cell>
          <cell r="I103">
            <v>4</v>
          </cell>
          <cell r="J103">
            <v>1.8867924528301887</v>
          </cell>
          <cell r="K103">
            <v>7.547169811320755</v>
          </cell>
          <cell r="L103">
            <v>4.566037735849057</v>
          </cell>
          <cell r="M103">
            <v>38.40408805031447</v>
          </cell>
          <cell r="N103">
            <v>0</v>
          </cell>
        </row>
        <row r="104">
          <cell r="A104" t="str">
            <v>Rutkowski</v>
          </cell>
          <cell r="C104">
            <v>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39.583333333333336</v>
          </cell>
          <cell r="N104">
            <v>0</v>
          </cell>
        </row>
        <row r="108">
          <cell r="A108" t="str">
            <v>Byrd</v>
          </cell>
          <cell r="C108">
            <v>21</v>
          </cell>
          <cell r="D108">
            <v>7</v>
          </cell>
          <cell r="E108">
            <v>144</v>
          </cell>
          <cell r="F108">
            <v>6.857142857142857</v>
          </cell>
          <cell r="G108">
            <v>26</v>
          </cell>
          <cell r="H108">
            <v>0</v>
          </cell>
          <cell r="I108">
            <v>0</v>
          </cell>
        </row>
        <row r="109">
          <cell r="A109" t="str">
            <v>Rutkowski</v>
          </cell>
          <cell r="C109">
            <v>1</v>
          </cell>
          <cell r="D109">
            <v>0</v>
          </cell>
          <cell r="E109">
            <v>12</v>
          </cell>
          <cell r="F109">
            <v>12</v>
          </cell>
          <cell r="G109">
            <v>12</v>
          </cell>
          <cell r="H109">
            <v>0</v>
          </cell>
          <cell r="I109">
            <v>0</v>
          </cell>
        </row>
        <row r="118">
          <cell r="A118" t="str">
            <v>Bivins</v>
          </cell>
          <cell r="C118">
            <v>18</v>
          </cell>
          <cell r="D118">
            <v>432</v>
          </cell>
          <cell r="E118">
            <v>24</v>
          </cell>
          <cell r="F118">
            <v>41</v>
          </cell>
          <cell r="G118">
            <v>0</v>
          </cell>
          <cell r="H118">
            <v>0</v>
          </cell>
        </row>
        <row r="119">
          <cell r="A119" t="str">
            <v>Smith</v>
          </cell>
          <cell r="C119">
            <v>16</v>
          </cell>
          <cell r="D119">
            <v>342</v>
          </cell>
          <cell r="E119">
            <v>21.375</v>
          </cell>
          <cell r="F119">
            <v>57</v>
          </cell>
          <cell r="G119">
            <v>0</v>
          </cell>
          <cell r="H119">
            <v>0</v>
          </cell>
        </row>
        <row r="120">
          <cell r="A120" t="str">
            <v>King</v>
          </cell>
          <cell r="C120">
            <v>12</v>
          </cell>
          <cell r="D120">
            <v>316</v>
          </cell>
          <cell r="E120">
            <v>26.333333333333332</v>
          </cell>
          <cell r="F120">
            <v>40</v>
          </cell>
          <cell r="G120">
            <v>0</v>
          </cell>
          <cell r="H120">
            <v>0</v>
          </cell>
        </row>
        <row r="121">
          <cell r="A121" t="str">
            <v>Rutkowski</v>
          </cell>
          <cell r="C121">
            <v>3</v>
          </cell>
          <cell r="D121">
            <v>72</v>
          </cell>
          <cell r="E121">
            <v>24</v>
          </cell>
          <cell r="F121">
            <v>41</v>
          </cell>
          <cell r="G121">
            <v>0</v>
          </cell>
          <cell r="H121">
            <v>1</v>
          </cell>
        </row>
        <row r="122">
          <cell r="A122" t="str">
            <v>Meredith</v>
          </cell>
          <cell r="C122">
            <v>1</v>
          </cell>
          <cell r="D122">
            <v>20</v>
          </cell>
          <cell r="E122">
            <v>20</v>
          </cell>
          <cell r="F122">
            <v>20</v>
          </cell>
          <cell r="G122">
            <v>0</v>
          </cell>
          <cell r="H122">
            <v>1</v>
          </cell>
        </row>
        <row r="128">
          <cell r="A128" t="str">
            <v>Maguire</v>
          </cell>
          <cell r="C128">
            <v>65</v>
          </cell>
          <cell r="D128">
            <v>2654</v>
          </cell>
          <cell r="E128">
            <v>40.83076923076923</v>
          </cell>
          <cell r="F128">
            <v>60</v>
          </cell>
          <cell r="G128">
            <v>0</v>
          </cell>
        </row>
        <row r="132">
          <cell r="A132" t="str">
            <v>Mercer</v>
          </cell>
          <cell r="C132">
            <v>55</v>
          </cell>
          <cell r="D132">
            <v>1</v>
          </cell>
          <cell r="E132">
            <v>30</v>
          </cell>
          <cell r="F132">
            <v>29</v>
          </cell>
          <cell r="G132">
            <v>23</v>
          </cell>
          <cell r="H132">
            <v>12</v>
          </cell>
          <cell r="I132">
            <v>52.17391304347826</v>
          </cell>
          <cell r="J132">
            <v>47</v>
          </cell>
        </row>
        <row r="136">
          <cell r="A136" t="str">
            <v>McDole</v>
          </cell>
          <cell r="C136">
            <v>1</v>
          </cell>
          <cell r="D136">
            <v>9</v>
          </cell>
          <cell r="E136">
            <v>9</v>
          </cell>
          <cell r="F136">
            <v>9</v>
          </cell>
          <cell r="G136">
            <v>0</v>
          </cell>
          <cell r="H136">
            <v>0</v>
          </cell>
        </row>
        <row r="138">
          <cell r="A138" t="str">
            <v>Tracey</v>
          </cell>
          <cell r="C138">
            <v>3</v>
          </cell>
          <cell r="D138">
            <v>13</v>
          </cell>
          <cell r="E138">
            <v>4.333333333333333</v>
          </cell>
          <cell r="F138">
            <v>5</v>
          </cell>
          <cell r="G138">
            <v>0</v>
          </cell>
          <cell r="H138">
            <v>0</v>
          </cell>
        </row>
        <row r="139">
          <cell r="A139" t="str">
            <v>Stratton</v>
          </cell>
          <cell r="C139">
            <v>3</v>
          </cell>
          <cell r="D139">
            <v>23</v>
          </cell>
          <cell r="E139">
            <v>7.666666666666667</v>
          </cell>
          <cell r="F139">
            <v>13</v>
          </cell>
          <cell r="G139">
            <v>0</v>
          </cell>
          <cell r="H139">
            <v>0</v>
          </cell>
        </row>
        <row r="140">
          <cell r="A140" t="str">
            <v>Edgerson</v>
          </cell>
          <cell r="C140">
            <v>4</v>
          </cell>
          <cell r="D140">
            <v>2</v>
          </cell>
          <cell r="E140">
            <v>0.5</v>
          </cell>
          <cell r="F140">
            <v>1</v>
          </cell>
          <cell r="G140">
            <v>0</v>
          </cell>
          <cell r="H140">
            <v>0</v>
          </cell>
        </row>
        <row r="141">
          <cell r="A141" t="str">
            <v>Byrd</v>
          </cell>
          <cell r="C141">
            <v>7</v>
          </cell>
          <cell r="D141">
            <v>49</v>
          </cell>
          <cell r="E141">
            <v>7</v>
          </cell>
          <cell r="F141">
            <v>15</v>
          </cell>
          <cell r="G141">
            <v>0</v>
          </cell>
          <cell r="H141">
            <v>0</v>
          </cell>
        </row>
        <row r="142">
          <cell r="A142" t="str">
            <v>Janik</v>
          </cell>
          <cell r="C142">
            <v>14</v>
          </cell>
          <cell r="D142">
            <v>244</v>
          </cell>
          <cell r="E142">
            <v>17.428571428571427</v>
          </cell>
          <cell r="F142">
            <v>87</v>
          </cell>
          <cell r="G142">
            <v>1</v>
          </cell>
          <cell r="H142">
            <v>0</v>
          </cell>
        </row>
        <row r="143">
          <cell r="A143" t="str">
            <v>Saimes</v>
          </cell>
          <cell r="C143">
            <v>4</v>
          </cell>
          <cell r="D143">
            <v>45</v>
          </cell>
          <cell r="E143">
            <v>11.25</v>
          </cell>
          <cell r="F143">
            <v>18</v>
          </cell>
          <cell r="G143">
            <v>0</v>
          </cell>
          <cell r="H143">
            <v>0</v>
          </cell>
        </row>
        <row r="145">
          <cell r="A145" t="str">
            <v>Schottenheimer</v>
          </cell>
          <cell r="C145">
            <v>1</v>
          </cell>
          <cell r="D145">
            <v>34</v>
          </cell>
          <cell r="E145">
            <v>34</v>
          </cell>
          <cell r="F145">
            <v>34</v>
          </cell>
          <cell r="G145">
            <v>0</v>
          </cell>
          <cell r="H145">
            <v>0</v>
          </cell>
        </row>
        <row r="148">
          <cell r="A148" t="str">
            <v>McDole</v>
          </cell>
          <cell r="C148">
            <v>13</v>
          </cell>
          <cell r="D148">
            <v>106</v>
          </cell>
        </row>
        <row r="149">
          <cell r="A149" t="str">
            <v>Dunaway</v>
          </cell>
          <cell r="C149">
            <v>7</v>
          </cell>
          <cell r="D149">
            <v>47</v>
          </cell>
        </row>
        <row r="150">
          <cell r="A150" t="str">
            <v>Jacobs</v>
          </cell>
          <cell r="C150">
            <v>1</v>
          </cell>
          <cell r="D150">
            <v>11</v>
          </cell>
        </row>
        <row r="151">
          <cell r="A151" t="str">
            <v>Sestak</v>
          </cell>
          <cell r="C151">
            <v>5</v>
          </cell>
          <cell r="D151">
            <v>35</v>
          </cell>
        </row>
        <row r="152">
          <cell r="A152" t="str">
            <v>Prudhomme</v>
          </cell>
          <cell r="C152">
            <v>3</v>
          </cell>
          <cell r="D152">
            <v>27</v>
          </cell>
        </row>
        <row r="153">
          <cell r="A153" t="str">
            <v>Stratton</v>
          </cell>
          <cell r="C153">
            <v>1</v>
          </cell>
          <cell r="D153">
            <v>8</v>
          </cell>
        </row>
        <row r="154">
          <cell r="A154" t="str">
            <v>Janik</v>
          </cell>
          <cell r="C154">
            <v>6</v>
          </cell>
          <cell r="D154">
            <v>60</v>
          </cell>
        </row>
        <row r="155">
          <cell r="A155" t="str">
            <v>Saimes</v>
          </cell>
          <cell r="C155">
            <v>3</v>
          </cell>
          <cell r="D155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HOU"/>
      <sheetName val="@MIA"/>
      <sheetName val="@OAK"/>
      <sheetName val="MIA"/>
      <sheetName val="@SDC"/>
      <sheetName val="HOU"/>
      <sheetName val="DEN"/>
      <sheetName val="NYJ"/>
      <sheetName val="@BOS"/>
      <sheetName val="SDC"/>
      <sheetName val="OAK"/>
      <sheetName val="BUF"/>
      <sheetName val="@NYJ"/>
      <sheetName val="@DEN"/>
      <sheetName val="blank1"/>
      <sheetName val="blank"/>
    </sheetNames>
    <sheetDataSet>
      <sheetData sheetId="0">
        <row r="2">
          <cell r="E2">
            <v>9</v>
          </cell>
          <cell r="F2">
            <v>5</v>
          </cell>
        </row>
        <row r="6">
          <cell r="D6">
            <v>228</v>
          </cell>
          <cell r="M6">
            <v>173</v>
          </cell>
        </row>
        <row r="8">
          <cell r="D8">
            <v>498</v>
          </cell>
          <cell r="M8">
            <v>363</v>
          </cell>
        </row>
        <row r="9">
          <cell r="D9">
            <v>2049</v>
          </cell>
          <cell r="M9">
            <v>1389</v>
          </cell>
        </row>
        <row r="10">
          <cell r="D10">
            <v>4.114457831325301</v>
          </cell>
          <cell r="M10">
            <v>3.8264462809917354</v>
          </cell>
        </row>
        <row r="12">
          <cell r="D12">
            <v>393</v>
          </cell>
          <cell r="M12">
            <v>419</v>
          </cell>
        </row>
        <row r="13">
          <cell r="D13">
            <v>222</v>
          </cell>
          <cell r="M13">
            <v>165</v>
          </cell>
        </row>
        <row r="14">
          <cell r="D14">
            <v>56.48854961832062</v>
          </cell>
          <cell r="M14">
            <v>39.37947494033413</v>
          </cell>
        </row>
        <row r="15">
          <cell r="D15">
            <v>2857</v>
          </cell>
          <cell r="M15">
            <v>2436</v>
          </cell>
        </row>
        <row r="16">
          <cell r="D16">
            <v>26</v>
          </cell>
          <cell r="M16">
            <v>32</v>
          </cell>
        </row>
        <row r="17">
          <cell r="D17">
            <v>201</v>
          </cell>
          <cell r="M17">
            <v>265</v>
          </cell>
        </row>
        <row r="18">
          <cell r="D18">
            <v>2656</v>
          </cell>
          <cell r="M18">
            <v>2171</v>
          </cell>
        </row>
        <row r="19">
          <cell r="D19">
            <v>6.758269720101781</v>
          </cell>
          <cell r="M19">
            <v>5.181384248210024</v>
          </cell>
        </row>
        <row r="20">
          <cell r="D20">
            <v>12.86936936936937</v>
          </cell>
          <cell r="M20">
            <v>14.763636363636364</v>
          </cell>
        </row>
        <row r="23">
          <cell r="D23">
            <v>4705</v>
          </cell>
          <cell r="M23">
            <v>3560</v>
          </cell>
        </row>
        <row r="24">
          <cell r="D24">
            <v>43.54941551540914</v>
          </cell>
          <cell r="M24">
            <v>39.01685393258427</v>
          </cell>
        </row>
        <row r="25">
          <cell r="D25">
            <v>56.45058448459086</v>
          </cell>
          <cell r="M25">
            <v>60.98314606741573</v>
          </cell>
        </row>
        <row r="27">
          <cell r="D27">
            <v>917</v>
          </cell>
          <cell r="M27">
            <v>814</v>
          </cell>
        </row>
        <row r="28">
          <cell r="D28">
            <v>5.1308615049073065</v>
          </cell>
          <cell r="M28">
            <v>4.3734643734643734</v>
          </cell>
        </row>
        <row r="31">
          <cell r="D31">
            <v>17</v>
          </cell>
          <cell r="M31">
            <v>44</v>
          </cell>
        </row>
        <row r="32">
          <cell r="D32">
            <v>243</v>
          </cell>
          <cell r="M32">
            <v>707</v>
          </cell>
        </row>
        <row r="33">
          <cell r="D33">
            <v>2</v>
          </cell>
          <cell r="M33">
            <v>4</v>
          </cell>
        </row>
        <row r="35">
          <cell r="D35">
            <v>69</v>
          </cell>
          <cell r="M35">
            <v>84</v>
          </cell>
        </row>
        <row r="36">
          <cell r="D36">
            <v>2771</v>
          </cell>
          <cell r="M36">
            <v>3649</v>
          </cell>
        </row>
        <row r="37">
          <cell r="D37">
            <v>40.15942028985507</v>
          </cell>
          <cell r="M37">
            <v>43.44047619047619</v>
          </cell>
        </row>
        <row r="39">
          <cell r="D39">
            <v>47</v>
          </cell>
          <cell r="M39">
            <v>30</v>
          </cell>
        </row>
        <row r="40">
          <cell r="D40">
            <v>422</v>
          </cell>
          <cell r="M40">
            <v>353</v>
          </cell>
        </row>
        <row r="41">
          <cell r="D41">
            <v>8.97872340425532</v>
          </cell>
          <cell r="M41">
            <v>11.766666666666667</v>
          </cell>
        </row>
        <row r="42">
          <cell r="D42">
            <v>0</v>
          </cell>
          <cell r="M42">
            <v>1</v>
          </cell>
        </row>
        <row r="44">
          <cell r="D44">
            <v>35</v>
          </cell>
          <cell r="M44">
            <v>54</v>
          </cell>
        </row>
        <row r="45">
          <cell r="D45">
            <v>823</v>
          </cell>
          <cell r="M45">
            <v>1193</v>
          </cell>
        </row>
        <row r="46">
          <cell r="D46">
            <v>23.514285714285716</v>
          </cell>
          <cell r="M46">
            <v>22.09259259259259</v>
          </cell>
        </row>
        <row r="47">
          <cell r="D47">
            <v>1</v>
          </cell>
          <cell r="M47">
            <v>0</v>
          </cell>
        </row>
        <row r="49">
          <cell r="D49">
            <v>45</v>
          </cell>
          <cell r="M49">
            <v>44</v>
          </cell>
        </row>
        <row r="50">
          <cell r="D50">
            <v>332</v>
          </cell>
          <cell r="M50">
            <v>311</v>
          </cell>
        </row>
        <row r="52">
          <cell r="D52">
            <v>40</v>
          </cell>
          <cell r="M52">
            <v>36</v>
          </cell>
        </row>
        <row r="53">
          <cell r="D53">
            <v>26</v>
          </cell>
          <cell r="M53">
            <v>16</v>
          </cell>
        </row>
        <row r="54">
          <cell r="D54">
            <v>0</v>
          </cell>
          <cell r="M54">
            <v>0</v>
          </cell>
        </row>
        <row r="55">
          <cell r="D55">
            <v>14</v>
          </cell>
          <cell r="M55">
            <v>20</v>
          </cell>
        </row>
        <row r="56">
          <cell r="D56">
            <v>0</v>
          </cell>
          <cell r="M56">
            <v>0</v>
          </cell>
        </row>
        <row r="58">
          <cell r="D58">
            <v>357</v>
          </cell>
          <cell r="M58">
            <v>216</v>
          </cell>
        </row>
        <row r="59">
          <cell r="D59">
            <v>40</v>
          </cell>
          <cell r="M59">
            <v>27</v>
          </cell>
        </row>
        <row r="60">
          <cell r="D60">
            <v>17</v>
          </cell>
          <cell r="M60">
            <v>12</v>
          </cell>
        </row>
        <row r="61">
          <cell r="D61">
            <v>18</v>
          </cell>
          <cell r="M61">
            <v>11</v>
          </cell>
        </row>
        <row r="62">
          <cell r="D62">
            <v>5</v>
          </cell>
          <cell r="M62">
            <v>4</v>
          </cell>
        </row>
        <row r="63">
          <cell r="D63">
            <v>39</v>
          </cell>
          <cell r="M63">
            <v>27</v>
          </cell>
        </row>
        <row r="64">
          <cell r="D64">
            <v>1</v>
          </cell>
          <cell r="M64">
            <v>0</v>
          </cell>
        </row>
        <row r="65">
          <cell r="D65">
            <v>23</v>
          </cell>
          <cell r="M65">
            <v>9</v>
          </cell>
        </row>
        <row r="66">
          <cell r="D66">
            <v>50</v>
          </cell>
          <cell r="M66">
            <v>15</v>
          </cell>
        </row>
        <row r="67">
          <cell r="D67">
            <v>46</v>
          </cell>
          <cell r="M67">
            <v>60</v>
          </cell>
        </row>
        <row r="68">
          <cell r="D68" t="str">
            <v>32:38</v>
          </cell>
          <cell r="M68" t="str">
            <v>27:22</v>
          </cell>
        </row>
        <row r="72">
          <cell r="A72" t="str">
            <v>Garrett</v>
          </cell>
          <cell r="C72">
            <v>238</v>
          </cell>
          <cell r="D72">
            <v>979</v>
          </cell>
          <cell r="E72">
            <v>4.11344537815126</v>
          </cell>
          <cell r="F72">
            <v>58</v>
          </cell>
          <cell r="G72">
            <v>7</v>
          </cell>
          <cell r="H72">
            <v>11</v>
          </cell>
        </row>
        <row r="73">
          <cell r="A73" t="str">
            <v>McClinton</v>
          </cell>
          <cell r="C73">
            <v>104</v>
          </cell>
          <cell r="D73">
            <v>378</v>
          </cell>
          <cell r="E73">
            <v>3.6346153846153846</v>
          </cell>
          <cell r="F73">
            <v>34</v>
          </cell>
          <cell r="G73">
            <v>0</v>
          </cell>
          <cell r="H73">
            <v>6</v>
          </cell>
        </row>
        <row r="74">
          <cell r="A74" t="str">
            <v>Coan</v>
          </cell>
          <cell r="C74">
            <v>68</v>
          </cell>
          <cell r="D74">
            <v>330</v>
          </cell>
          <cell r="E74">
            <v>4.852941176470588</v>
          </cell>
          <cell r="F74">
            <v>27</v>
          </cell>
          <cell r="G74">
            <v>3</v>
          </cell>
          <cell r="H74">
            <v>4</v>
          </cell>
        </row>
        <row r="75">
          <cell r="A75" t="str">
            <v>Thomas</v>
          </cell>
          <cell r="C75">
            <v>44</v>
          </cell>
          <cell r="D75">
            <v>255</v>
          </cell>
          <cell r="E75">
            <v>5.795454545454546</v>
          </cell>
          <cell r="F75">
            <v>26</v>
          </cell>
          <cell r="G75">
            <v>4</v>
          </cell>
          <cell r="H75">
            <v>0</v>
          </cell>
        </row>
        <row r="76">
          <cell r="A76" t="str">
            <v>Dawson</v>
          </cell>
          <cell r="C76">
            <v>35</v>
          </cell>
          <cell r="D76">
            <v>119</v>
          </cell>
          <cell r="E76">
            <v>3.4</v>
          </cell>
          <cell r="F76">
            <v>122</v>
          </cell>
          <cell r="G76">
            <v>0</v>
          </cell>
          <cell r="H76">
            <v>0</v>
          </cell>
        </row>
        <row r="77">
          <cell r="A77" t="str">
            <v>Taylor</v>
          </cell>
          <cell r="C77">
            <v>3</v>
          </cell>
          <cell r="D77">
            <v>1</v>
          </cell>
          <cell r="E77">
            <v>0.3333333333333333</v>
          </cell>
          <cell r="F77">
            <v>1</v>
          </cell>
          <cell r="G77">
            <v>0</v>
          </cell>
          <cell r="H77">
            <v>0</v>
          </cell>
        </row>
        <row r="78">
          <cell r="A78" t="str">
            <v>Pitts</v>
          </cell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86">
          <cell r="A86" t="str">
            <v>Garrett</v>
          </cell>
          <cell r="C86">
            <v>42</v>
          </cell>
          <cell r="D86">
            <v>177</v>
          </cell>
          <cell r="E86">
            <v>4.214285714285714</v>
          </cell>
          <cell r="F86">
            <v>41</v>
          </cell>
          <cell r="G86">
            <v>1</v>
          </cell>
          <cell r="H86">
            <v>0</v>
          </cell>
        </row>
        <row r="87">
          <cell r="A87" t="str">
            <v>McClinton</v>
          </cell>
          <cell r="C87">
            <v>26</v>
          </cell>
          <cell r="D87">
            <v>153</v>
          </cell>
          <cell r="E87">
            <v>5.884615384615385</v>
          </cell>
          <cell r="F87">
            <v>47</v>
          </cell>
          <cell r="G87">
            <v>0</v>
          </cell>
          <cell r="H87">
            <v>0</v>
          </cell>
        </row>
        <row r="88">
          <cell r="A88" t="str">
            <v>Coan</v>
          </cell>
          <cell r="C88">
            <v>5</v>
          </cell>
          <cell r="D88">
            <v>70</v>
          </cell>
          <cell r="E88">
            <v>14</v>
          </cell>
          <cell r="F88">
            <v>34</v>
          </cell>
          <cell r="G88">
            <v>1</v>
          </cell>
          <cell r="H88">
            <v>0</v>
          </cell>
        </row>
        <row r="89">
          <cell r="A89" t="str">
            <v>Thomas</v>
          </cell>
          <cell r="C89">
            <v>7</v>
          </cell>
          <cell r="D89">
            <v>64</v>
          </cell>
          <cell r="E89">
            <v>9.142857142857142</v>
          </cell>
          <cell r="F89">
            <v>47</v>
          </cell>
          <cell r="G89">
            <v>0</v>
          </cell>
          <cell r="H89">
            <v>0</v>
          </cell>
        </row>
        <row r="90">
          <cell r="A90" t="str">
            <v>Taylor</v>
          </cell>
          <cell r="C90">
            <v>65</v>
          </cell>
          <cell r="D90">
            <v>1090</v>
          </cell>
          <cell r="E90">
            <v>16.76923076923077</v>
          </cell>
          <cell r="F90">
            <v>68</v>
          </cell>
          <cell r="G90">
            <v>7</v>
          </cell>
          <cell r="H90">
            <v>3</v>
          </cell>
        </row>
        <row r="91">
          <cell r="A91" t="str">
            <v>Pitts </v>
          </cell>
          <cell r="C91">
            <v>4</v>
          </cell>
          <cell r="D91">
            <v>77</v>
          </cell>
          <cell r="E91">
            <v>19.25</v>
          </cell>
          <cell r="F91">
            <v>26</v>
          </cell>
          <cell r="G91">
            <v>1</v>
          </cell>
          <cell r="H91">
            <v>0</v>
          </cell>
        </row>
        <row r="93">
          <cell r="A93" t="str">
            <v>Burford</v>
          </cell>
          <cell r="C93">
            <v>28</v>
          </cell>
          <cell r="D93">
            <v>529</v>
          </cell>
          <cell r="E93">
            <v>18.892857142857142</v>
          </cell>
          <cell r="F93">
            <v>55</v>
          </cell>
          <cell r="G93">
            <v>4</v>
          </cell>
          <cell r="H93">
            <v>1</v>
          </cell>
        </row>
        <row r="94">
          <cell r="A94" t="str">
            <v>Arbanas</v>
          </cell>
          <cell r="C94">
            <v>31</v>
          </cell>
          <cell r="D94">
            <v>465</v>
          </cell>
          <cell r="E94">
            <v>15</v>
          </cell>
          <cell r="F94">
            <v>280</v>
          </cell>
          <cell r="G94">
            <v>2</v>
          </cell>
          <cell r="H94">
            <v>0</v>
          </cell>
        </row>
        <row r="95">
          <cell r="A95" t="str">
            <v>Richardson</v>
          </cell>
          <cell r="C95">
            <v>10</v>
          </cell>
          <cell r="D95">
            <v>170</v>
          </cell>
          <cell r="E95">
            <v>17</v>
          </cell>
          <cell r="F95">
            <v>65</v>
          </cell>
          <cell r="G95">
            <v>1</v>
          </cell>
          <cell r="H95">
            <v>0</v>
          </cell>
        </row>
        <row r="96">
          <cell r="A96" t="str">
            <v>Carolan</v>
          </cell>
          <cell r="C96">
            <v>2</v>
          </cell>
          <cell r="D96">
            <v>21</v>
          </cell>
          <cell r="E96">
            <v>10.5</v>
          </cell>
          <cell r="F96">
            <v>15</v>
          </cell>
          <cell r="G96">
            <v>0</v>
          </cell>
          <cell r="H96">
            <v>0</v>
          </cell>
        </row>
        <row r="102">
          <cell r="A102" t="str">
            <v>Dawson</v>
          </cell>
          <cell r="C102">
            <v>367</v>
          </cell>
          <cell r="D102">
            <v>211</v>
          </cell>
          <cell r="E102">
            <v>57.49318801089919</v>
          </cell>
          <cell r="F102">
            <v>2698</v>
          </cell>
          <cell r="G102">
            <v>18</v>
          </cell>
          <cell r="H102">
            <v>68</v>
          </cell>
          <cell r="I102">
            <v>15</v>
          </cell>
          <cell r="J102">
            <v>4.904632152588556</v>
          </cell>
          <cell r="K102">
            <v>4.087193460490464</v>
          </cell>
          <cell r="L102">
            <v>7.35149863760218</v>
          </cell>
          <cell r="M102">
            <v>79.94436875567666</v>
          </cell>
          <cell r="N102">
            <v>4</v>
          </cell>
        </row>
        <row r="103">
          <cell r="A103" t="str">
            <v>Lee</v>
          </cell>
          <cell r="C103">
            <v>22</v>
          </cell>
          <cell r="D103">
            <v>9</v>
          </cell>
          <cell r="E103">
            <v>40.909090909090914</v>
          </cell>
          <cell r="F103">
            <v>95</v>
          </cell>
          <cell r="G103">
            <v>0</v>
          </cell>
          <cell r="H103">
            <v>45</v>
          </cell>
          <cell r="I103">
            <v>2</v>
          </cell>
          <cell r="J103">
            <v>0</v>
          </cell>
          <cell r="K103">
            <v>9.090909090909092</v>
          </cell>
          <cell r="L103">
            <v>4.318181818181818</v>
          </cell>
          <cell r="M103">
            <v>16.28787878787879</v>
          </cell>
          <cell r="N103">
            <v>0</v>
          </cell>
        </row>
        <row r="104">
          <cell r="A104" t="str">
            <v>Garrett</v>
          </cell>
          <cell r="C104">
            <v>1</v>
          </cell>
          <cell r="D104">
            <v>1</v>
          </cell>
          <cell r="E104">
            <v>100</v>
          </cell>
          <cell r="F104">
            <v>55</v>
          </cell>
          <cell r="G104">
            <v>0</v>
          </cell>
          <cell r="H104">
            <v>55</v>
          </cell>
          <cell r="I104">
            <v>0</v>
          </cell>
          <cell r="J104">
            <v>0</v>
          </cell>
          <cell r="K104">
            <v>0</v>
          </cell>
          <cell r="L104">
            <v>55</v>
          </cell>
          <cell r="M104">
            <v>314.5833333333333</v>
          </cell>
          <cell r="N104">
            <v>0</v>
          </cell>
        </row>
        <row r="108">
          <cell r="A108" t="str">
            <v>Smith</v>
          </cell>
          <cell r="C108">
            <v>37</v>
          </cell>
          <cell r="D108">
            <v>9</v>
          </cell>
          <cell r="E108">
            <v>393</v>
          </cell>
          <cell r="F108">
            <v>10.621621621621621</v>
          </cell>
          <cell r="G108">
            <v>60</v>
          </cell>
          <cell r="H108">
            <v>0</v>
          </cell>
          <cell r="I108">
            <v>4</v>
          </cell>
        </row>
        <row r="109">
          <cell r="A109" t="str">
            <v>Garrett</v>
          </cell>
          <cell r="C109">
            <v>4</v>
          </cell>
          <cell r="D109">
            <v>1</v>
          </cell>
          <cell r="E109">
            <v>4</v>
          </cell>
          <cell r="F109">
            <v>1</v>
          </cell>
          <cell r="G109">
            <v>2</v>
          </cell>
          <cell r="H109">
            <v>0</v>
          </cell>
          <cell r="I109">
            <v>1</v>
          </cell>
        </row>
        <row r="110">
          <cell r="A110" t="str">
            <v>E.Thomas</v>
          </cell>
          <cell r="C110">
            <v>4</v>
          </cell>
          <cell r="D110">
            <v>2</v>
          </cell>
          <cell r="E110">
            <v>21</v>
          </cell>
          <cell r="F110">
            <v>5.25</v>
          </cell>
          <cell r="G110">
            <v>6</v>
          </cell>
          <cell r="H110">
            <v>0</v>
          </cell>
          <cell r="I110">
            <v>0</v>
          </cell>
        </row>
        <row r="111">
          <cell r="A111" t="str">
            <v>Robinson</v>
          </cell>
          <cell r="C111">
            <v>2</v>
          </cell>
          <cell r="D111">
            <v>5</v>
          </cell>
          <cell r="E111">
            <v>4</v>
          </cell>
          <cell r="F111">
            <v>2</v>
          </cell>
          <cell r="G111">
            <v>4</v>
          </cell>
          <cell r="H111">
            <v>0</v>
          </cell>
          <cell r="I111">
            <v>1</v>
          </cell>
        </row>
        <row r="118">
          <cell r="A118" t="str">
            <v>Smith</v>
          </cell>
          <cell r="C118">
            <v>35</v>
          </cell>
          <cell r="D118">
            <v>823</v>
          </cell>
          <cell r="E118">
            <v>23.514285714285716</v>
          </cell>
          <cell r="F118">
            <v>100</v>
          </cell>
          <cell r="G118">
            <v>1</v>
          </cell>
          <cell r="H118">
            <v>3</v>
          </cell>
        </row>
        <row r="128">
          <cell r="A128" t="str">
            <v>Wilson</v>
          </cell>
          <cell r="C128">
            <v>44</v>
          </cell>
          <cell r="D128">
            <v>1815</v>
          </cell>
          <cell r="E128">
            <v>41.25</v>
          </cell>
          <cell r="F128">
            <v>54</v>
          </cell>
          <cell r="G128">
            <v>0</v>
          </cell>
        </row>
        <row r="129">
          <cell r="A129" t="str">
            <v>Walker</v>
          </cell>
          <cell r="C129">
            <v>25</v>
          </cell>
          <cell r="D129">
            <v>956</v>
          </cell>
          <cell r="E129">
            <v>38.24</v>
          </cell>
          <cell r="F129">
            <v>54</v>
          </cell>
          <cell r="G129">
            <v>1</v>
          </cell>
        </row>
        <row r="132">
          <cell r="A132" t="str">
            <v>Stenerud</v>
          </cell>
          <cell r="C132">
            <v>77</v>
          </cell>
          <cell r="D132">
            <v>22</v>
          </cell>
          <cell r="E132">
            <v>41</v>
          </cell>
          <cell r="F132">
            <v>40</v>
          </cell>
          <cell r="G132">
            <v>50</v>
          </cell>
          <cell r="H132">
            <v>23</v>
          </cell>
          <cell r="I132">
            <v>46</v>
          </cell>
          <cell r="J132">
            <v>41</v>
          </cell>
        </row>
        <row r="136">
          <cell r="A136" t="str">
            <v>Headrick</v>
          </cell>
          <cell r="C136">
            <v>4</v>
          </cell>
          <cell r="D136">
            <v>23</v>
          </cell>
          <cell r="E136">
            <v>5.75</v>
          </cell>
          <cell r="F136">
            <v>9</v>
          </cell>
          <cell r="G136">
            <v>0</v>
          </cell>
          <cell r="H136">
            <v>0</v>
          </cell>
        </row>
        <row r="137">
          <cell r="A137" t="str">
            <v>Bell</v>
          </cell>
          <cell r="C137">
            <v>11</v>
          </cell>
          <cell r="D137">
            <v>158</v>
          </cell>
          <cell r="E137">
            <v>14.363636363636363</v>
          </cell>
          <cell r="F137">
            <v>28</v>
          </cell>
          <cell r="G137">
            <v>2</v>
          </cell>
          <cell r="H137">
            <v>0</v>
          </cell>
        </row>
        <row r="138">
          <cell r="A138" t="str">
            <v>Williamson</v>
          </cell>
          <cell r="C138">
            <v>4</v>
          </cell>
          <cell r="D138">
            <v>298</v>
          </cell>
          <cell r="E138">
            <v>74.5</v>
          </cell>
          <cell r="F138">
            <v>87</v>
          </cell>
          <cell r="G138">
            <v>2</v>
          </cell>
          <cell r="H138">
            <v>0</v>
          </cell>
        </row>
        <row r="139">
          <cell r="A139" t="str">
            <v>Hunt</v>
          </cell>
          <cell r="C139">
            <v>13</v>
          </cell>
          <cell r="D139">
            <v>153</v>
          </cell>
          <cell r="E139">
            <v>11.76923076923077</v>
          </cell>
          <cell r="F139">
            <v>38</v>
          </cell>
          <cell r="G139">
            <v>0</v>
          </cell>
          <cell r="H139">
            <v>0</v>
          </cell>
        </row>
        <row r="140">
          <cell r="A140" t="str">
            <v>Robinson</v>
          </cell>
          <cell r="C140">
            <v>12</v>
          </cell>
          <cell r="D140">
            <v>77</v>
          </cell>
          <cell r="E140">
            <v>6.416666666666667</v>
          </cell>
          <cell r="F140">
            <v>47</v>
          </cell>
          <cell r="G140">
            <v>0</v>
          </cell>
          <cell r="H140">
            <v>2</v>
          </cell>
        </row>
        <row r="148">
          <cell r="A148" t="str">
            <v>Mays</v>
          </cell>
          <cell r="C148">
            <v>7</v>
          </cell>
          <cell r="D148">
            <v>55</v>
          </cell>
        </row>
        <row r="149">
          <cell r="A149" t="str">
            <v>Lothamer</v>
          </cell>
          <cell r="C149">
            <v>4</v>
          </cell>
          <cell r="D149">
            <v>32</v>
          </cell>
        </row>
        <row r="150">
          <cell r="A150" t="str">
            <v>Headrick</v>
          </cell>
          <cell r="C150">
            <v>1</v>
          </cell>
          <cell r="D150">
            <v>10</v>
          </cell>
        </row>
        <row r="151">
          <cell r="A151" t="str">
            <v>Buchanan</v>
          </cell>
          <cell r="C151">
            <v>3</v>
          </cell>
          <cell r="D151">
            <v>32</v>
          </cell>
        </row>
        <row r="152">
          <cell r="A152" t="str">
            <v>Hurston</v>
          </cell>
          <cell r="C152">
            <v>3</v>
          </cell>
          <cell r="D152">
            <v>25</v>
          </cell>
        </row>
        <row r="153">
          <cell r="A153" t="str">
            <v>Bell</v>
          </cell>
          <cell r="C153">
            <v>2</v>
          </cell>
          <cell r="D153">
            <v>17</v>
          </cell>
        </row>
        <row r="154">
          <cell r="A154" t="str">
            <v>Abell</v>
          </cell>
          <cell r="C154">
            <v>1</v>
          </cell>
          <cell r="D154">
            <v>12</v>
          </cell>
        </row>
        <row r="155">
          <cell r="A155" t="str">
            <v>Mitchell</v>
          </cell>
          <cell r="C155">
            <v>10</v>
          </cell>
          <cell r="D155">
            <v>75</v>
          </cell>
        </row>
        <row r="156">
          <cell r="A156" t="str">
            <v>Hunt</v>
          </cell>
          <cell r="C156">
            <v>1</v>
          </cell>
          <cell r="D156">
            <v>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DEN"/>
      <sheetName val="BOS"/>
      <sheetName val="KCC"/>
      <sheetName val="@NYJ"/>
      <sheetName val="@BUF"/>
      <sheetName val="@BOS"/>
      <sheetName val="SDC"/>
      <sheetName val="@DEN"/>
      <sheetName val="MIA"/>
      <sheetName val="@KCC"/>
      <sheetName val="@SDC"/>
      <sheetName val="@HOU"/>
      <sheetName val="NYJ"/>
      <sheetName val="BUF"/>
      <sheetName val="blank1"/>
      <sheetName val="blank"/>
    </sheetNames>
    <sheetDataSet>
      <sheetData sheetId="0">
        <row r="2">
          <cell r="E2">
            <v>12</v>
          </cell>
          <cell r="F2">
            <v>2</v>
          </cell>
        </row>
        <row r="6">
          <cell r="D6">
            <v>209</v>
          </cell>
          <cell r="M6">
            <v>185</v>
          </cell>
        </row>
        <row r="8">
          <cell r="D8">
            <v>432</v>
          </cell>
          <cell r="M8">
            <v>355</v>
          </cell>
        </row>
        <row r="9">
          <cell r="D9">
            <v>1779</v>
          </cell>
          <cell r="M9">
            <v>788</v>
          </cell>
        </row>
        <row r="10">
          <cell r="D10">
            <v>4.118055555555555</v>
          </cell>
          <cell r="M10">
            <v>2.219718309859155</v>
          </cell>
        </row>
        <row r="12">
          <cell r="D12">
            <v>425</v>
          </cell>
          <cell r="M12">
            <v>455</v>
          </cell>
        </row>
        <row r="13">
          <cell r="D13">
            <v>222</v>
          </cell>
          <cell r="M13">
            <v>226</v>
          </cell>
        </row>
        <row r="14">
          <cell r="D14">
            <v>52.23529411764706</v>
          </cell>
          <cell r="M14">
            <v>49.67032967032967</v>
          </cell>
        </row>
        <row r="15">
          <cell r="D15">
            <v>3672</v>
          </cell>
          <cell r="M15">
            <v>3366</v>
          </cell>
        </row>
        <row r="16">
          <cell r="D16">
            <v>33</v>
          </cell>
          <cell r="M16">
            <v>56</v>
          </cell>
        </row>
        <row r="17">
          <cell r="D17">
            <v>253</v>
          </cell>
          <cell r="M17">
            <v>475</v>
          </cell>
        </row>
        <row r="18">
          <cell r="D18">
            <v>3419</v>
          </cell>
          <cell r="M18">
            <v>2891</v>
          </cell>
        </row>
        <row r="19">
          <cell r="D19">
            <v>8.044705882352941</v>
          </cell>
          <cell r="M19">
            <v>6.3538461538461535</v>
          </cell>
        </row>
        <row r="20">
          <cell r="D20">
            <v>16.54054054054054</v>
          </cell>
          <cell r="M20">
            <v>14.893805309734514</v>
          </cell>
        </row>
        <row r="23">
          <cell r="D23">
            <v>5198</v>
          </cell>
          <cell r="M23">
            <v>3679</v>
          </cell>
        </row>
        <row r="24">
          <cell r="D24">
            <v>34.22470180838784</v>
          </cell>
          <cell r="M24">
            <v>21.418863821690675</v>
          </cell>
        </row>
        <row r="25">
          <cell r="D25">
            <v>65.77529819161217</v>
          </cell>
          <cell r="M25">
            <v>78.58113617830932</v>
          </cell>
        </row>
        <row r="27">
          <cell r="D27">
            <v>890</v>
          </cell>
          <cell r="M27">
            <v>866</v>
          </cell>
        </row>
        <row r="28">
          <cell r="D28">
            <v>5.840449438202247</v>
          </cell>
          <cell r="M28">
            <v>4.2482678983833715</v>
          </cell>
        </row>
        <row r="31">
          <cell r="D31">
            <v>22</v>
          </cell>
          <cell r="M31">
            <v>35</v>
          </cell>
        </row>
        <row r="32">
          <cell r="D32">
            <v>315</v>
          </cell>
          <cell r="M32">
            <v>418</v>
          </cell>
        </row>
        <row r="33">
          <cell r="D33">
            <v>2</v>
          </cell>
          <cell r="M33">
            <v>5</v>
          </cell>
        </row>
        <row r="35">
          <cell r="D35">
            <v>65</v>
          </cell>
          <cell r="M35">
            <v>75</v>
          </cell>
        </row>
        <row r="36">
          <cell r="D36">
            <v>2753</v>
          </cell>
          <cell r="M36">
            <v>2979</v>
          </cell>
        </row>
        <row r="37">
          <cell r="D37">
            <v>42.353846153846156</v>
          </cell>
          <cell r="M37">
            <v>39.72</v>
          </cell>
        </row>
        <row r="39">
          <cell r="D39">
            <v>42</v>
          </cell>
          <cell r="M39">
            <v>37</v>
          </cell>
        </row>
        <row r="40">
          <cell r="D40">
            <v>740</v>
          </cell>
          <cell r="M40">
            <v>396</v>
          </cell>
        </row>
        <row r="41">
          <cell r="D41">
            <v>17.61904761904762</v>
          </cell>
          <cell r="M41">
            <v>10.702702702702704</v>
          </cell>
        </row>
        <row r="42">
          <cell r="D42">
            <v>2</v>
          </cell>
          <cell r="M42">
            <v>0</v>
          </cell>
        </row>
        <row r="44">
          <cell r="D44">
            <v>42</v>
          </cell>
          <cell r="M44">
            <v>64</v>
          </cell>
        </row>
        <row r="45">
          <cell r="D45">
            <v>839</v>
          </cell>
          <cell r="M45">
            <v>1486</v>
          </cell>
        </row>
        <row r="46">
          <cell r="D46">
            <v>19.976190476190474</v>
          </cell>
          <cell r="M46">
            <v>23.21875</v>
          </cell>
        </row>
        <row r="47">
          <cell r="D47">
            <v>0</v>
          </cell>
          <cell r="M47">
            <v>0</v>
          </cell>
        </row>
        <row r="49">
          <cell r="D49">
            <v>58</v>
          </cell>
          <cell r="M49">
            <v>46</v>
          </cell>
        </row>
        <row r="50">
          <cell r="D50">
            <v>483</v>
          </cell>
          <cell r="M50">
            <v>378</v>
          </cell>
        </row>
        <row r="52">
          <cell r="D52">
            <v>18</v>
          </cell>
          <cell r="M52">
            <v>40</v>
          </cell>
        </row>
        <row r="53">
          <cell r="D53">
            <v>7</v>
          </cell>
          <cell r="M53">
            <v>22</v>
          </cell>
        </row>
        <row r="54">
          <cell r="D54">
            <v>0</v>
          </cell>
          <cell r="M54">
            <v>2</v>
          </cell>
        </row>
        <row r="55">
          <cell r="D55">
            <v>11</v>
          </cell>
          <cell r="M55">
            <v>16</v>
          </cell>
        </row>
        <row r="56">
          <cell r="D56">
            <v>0</v>
          </cell>
          <cell r="M56">
            <v>0</v>
          </cell>
        </row>
        <row r="58">
          <cell r="D58">
            <v>428</v>
          </cell>
          <cell r="M58">
            <v>212</v>
          </cell>
        </row>
        <row r="59">
          <cell r="D59">
            <v>53</v>
          </cell>
          <cell r="M59">
            <v>24</v>
          </cell>
        </row>
        <row r="60">
          <cell r="D60">
            <v>17</v>
          </cell>
          <cell r="M60">
            <v>7</v>
          </cell>
        </row>
        <row r="61">
          <cell r="D61">
            <v>29</v>
          </cell>
          <cell r="M61">
            <v>15</v>
          </cell>
        </row>
        <row r="62">
          <cell r="D62">
            <v>7</v>
          </cell>
          <cell r="M62">
            <v>3</v>
          </cell>
        </row>
        <row r="63">
          <cell r="D63">
            <v>51</v>
          </cell>
          <cell r="M63">
            <v>22</v>
          </cell>
        </row>
        <row r="64">
          <cell r="D64">
            <v>1</v>
          </cell>
          <cell r="M64">
            <v>2</v>
          </cell>
        </row>
        <row r="65">
          <cell r="D65">
            <v>19</v>
          </cell>
          <cell r="M65">
            <v>14</v>
          </cell>
        </row>
        <row r="66">
          <cell r="D66">
            <v>36</v>
          </cell>
          <cell r="M66">
            <v>29</v>
          </cell>
        </row>
        <row r="67">
          <cell r="D67">
            <v>52.77777777777778</v>
          </cell>
          <cell r="M67">
            <v>48.275862068965516</v>
          </cell>
        </row>
        <row r="68">
          <cell r="D68" t="str">
            <v>30:52</v>
          </cell>
          <cell r="M68" t="str">
            <v>29:08</v>
          </cell>
        </row>
        <row r="72">
          <cell r="A72" t="str">
            <v>Dixon</v>
          </cell>
          <cell r="C72">
            <v>159</v>
          </cell>
          <cell r="D72">
            <v>564</v>
          </cell>
          <cell r="E72">
            <v>3.547169811320755</v>
          </cell>
          <cell r="F72">
            <v>43</v>
          </cell>
          <cell r="G72">
            <v>7</v>
          </cell>
          <cell r="H72">
            <v>3</v>
          </cell>
        </row>
        <row r="73">
          <cell r="A73" t="str">
            <v>Daniels</v>
          </cell>
          <cell r="C73">
            <v>121</v>
          </cell>
          <cell r="D73">
            <v>552</v>
          </cell>
          <cell r="E73">
            <v>4.56198347107438</v>
          </cell>
          <cell r="F73">
            <v>24</v>
          </cell>
          <cell r="G73">
            <v>4</v>
          </cell>
          <cell r="H73">
            <v>0</v>
          </cell>
        </row>
        <row r="74">
          <cell r="A74" t="str">
            <v>Banaszak</v>
          </cell>
          <cell r="C74">
            <v>74</v>
          </cell>
          <cell r="D74">
            <v>396</v>
          </cell>
          <cell r="E74">
            <v>5.351351351351352</v>
          </cell>
          <cell r="F74">
            <v>47</v>
          </cell>
          <cell r="G74">
            <v>5</v>
          </cell>
          <cell r="H74">
            <v>0</v>
          </cell>
        </row>
        <row r="75">
          <cell r="A75" t="str">
            <v>Hagberg</v>
          </cell>
          <cell r="C75">
            <v>74</v>
          </cell>
          <cell r="D75">
            <v>396</v>
          </cell>
          <cell r="E75">
            <v>5.351351351351352</v>
          </cell>
          <cell r="F75">
            <v>47</v>
          </cell>
          <cell r="G75">
            <v>5</v>
          </cell>
          <cell r="H75">
            <v>1</v>
          </cell>
        </row>
        <row r="76">
          <cell r="A76" t="str">
            <v>L.Todd</v>
          </cell>
          <cell r="C76">
            <v>44</v>
          </cell>
          <cell r="D76">
            <v>130</v>
          </cell>
          <cell r="E76">
            <v>2.9545454545454546</v>
          </cell>
          <cell r="F76">
            <v>35</v>
          </cell>
          <cell r="G76">
            <v>1</v>
          </cell>
          <cell r="H76">
            <v>0</v>
          </cell>
        </row>
        <row r="77">
          <cell r="A77" t="str">
            <v>Lamonica</v>
          </cell>
          <cell r="C77">
            <v>10</v>
          </cell>
          <cell r="D77">
            <v>28</v>
          </cell>
          <cell r="E77">
            <v>2.8</v>
          </cell>
          <cell r="F77">
            <v>16</v>
          </cell>
          <cell r="G77">
            <v>0</v>
          </cell>
          <cell r="H77">
            <v>1</v>
          </cell>
        </row>
        <row r="78">
          <cell r="A78" t="str">
            <v>Banks</v>
          </cell>
          <cell r="C78">
            <v>21</v>
          </cell>
          <cell r="D78">
            <v>107</v>
          </cell>
          <cell r="E78">
            <v>5.095238095238095</v>
          </cell>
          <cell r="F78">
            <v>83</v>
          </cell>
          <cell r="G78">
            <v>0</v>
          </cell>
          <cell r="H78">
            <v>0</v>
          </cell>
        </row>
        <row r="79">
          <cell r="A79" t="str">
            <v>Wells</v>
          </cell>
          <cell r="C79">
            <v>4</v>
          </cell>
          <cell r="D79">
            <v>3</v>
          </cell>
          <cell r="E79">
            <v>0.75</v>
          </cell>
          <cell r="F79">
            <v>2</v>
          </cell>
          <cell r="G79">
            <v>0</v>
          </cell>
          <cell r="H79">
            <v>0</v>
          </cell>
        </row>
        <row r="85">
          <cell r="A85" t="str">
            <v>Dixon</v>
          </cell>
          <cell r="C85">
            <v>50</v>
          </cell>
          <cell r="D85">
            <v>484</v>
          </cell>
          <cell r="E85">
            <v>9.68</v>
          </cell>
          <cell r="F85">
            <v>48</v>
          </cell>
          <cell r="G85">
            <v>5</v>
          </cell>
          <cell r="H85">
            <v>2</v>
          </cell>
        </row>
        <row r="86">
          <cell r="A86" t="str">
            <v>Daniels</v>
          </cell>
          <cell r="C86">
            <v>23</v>
          </cell>
          <cell r="D86">
            <v>353</v>
          </cell>
          <cell r="E86">
            <v>15.347826086956522</v>
          </cell>
          <cell r="F86">
            <v>49</v>
          </cell>
          <cell r="G86">
            <v>2</v>
          </cell>
          <cell r="H86">
            <v>0</v>
          </cell>
        </row>
        <row r="87">
          <cell r="A87" t="str">
            <v>Banaszak</v>
          </cell>
          <cell r="C87">
            <v>12</v>
          </cell>
          <cell r="D87">
            <v>132</v>
          </cell>
          <cell r="E87">
            <v>11</v>
          </cell>
          <cell r="F87">
            <v>43</v>
          </cell>
          <cell r="G87">
            <v>1</v>
          </cell>
          <cell r="H87">
            <v>0</v>
          </cell>
        </row>
        <row r="88">
          <cell r="A88" t="str">
            <v>Hagberg</v>
          </cell>
          <cell r="C88">
            <v>10</v>
          </cell>
          <cell r="D88">
            <v>75</v>
          </cell>
          <cell r="E88">
            <v>7.5</v>
          </cell>
          <cell r="F88">
            <v>14</v>
          </cell>
          <cell r="G88">
            <v>0</v>
          </cell>
          <cell r="H88">
            <v>0</v>
          </cell>
        </row>
        <row r="90">
          <cell r="A90" t="str">
            <v>Wells</v>
          </cell>
          <cell r="C90">
            <v>13</v>
          </cell>
          <cell r="D90">
            <v>363</v>
          </cell>
          <cell r="E90">
            <v>27.923076923076923</v>
          </cell>
          <cell r="F90">
            <v>54</v>
          </cell>
          <cell r="G90">
            <v>2</v>
          </cell>
          <cell r="H90">
            <v>0</v>
          </cell>
        </row>
        <row r="91">
          <cell r="A91" t="str">
            <v>Sherman</v>
          </cell>
          <cell r="C91">
            <v>3</v>
          </cell>
          <cell r="D91">
            <v>68</v>
          </cell>
          <cell r="E91">
            <v>22.666666666666668</v>
          </cell>
          <cell r="F91">
            <v>32</v>
          </cell>
          <cell r="G91">
            <v>1</v>
          </cell>
          <cell r="H91">
            <v>0</v>
          </cell>
        </row>
        <row r="92">
          <cell r="A92" t="str">
            <v>Biletnikoff</v>
          </cell>
          <cell r="C92">
            <v>40</v>
          </cell>
          <cell r="D92">
            <v>978</v>
          </cell>
          <cell r="E92">
            <v>24.45</v>
          </cell>
          <cell r="F92">
            <v>62</v>
          </cell>
          <cell r="G92">
            <v>9</v>
          </cell>
          <cell r="H92">
            <v>1</v>
          </cell>
        </row>
        <row r="93">
          <cell r="A93" t="str">
            <v>Miller</v>
          </cell>
          <cell r="C93">
            <v>40</v>
          </cell>
          <cell r="D93">
            <v>550</v>
          </cell>
          <cell r="E93">
            <v>13.75</v>
          </cell>
          <cell r="F93">
            <v>334</v>
          </cell>
          <cell r="G93">
            <v>3</v>
          </cell>
          <cell r="H93">
            <v>1</v>
          </cell>
        </row>
        <row r="94">
          <cell r="A94" t="str">
            <v>Cannon</v>
          </cell>
          <cell r="C94">
            <v>29</v>
          </cell>
          <cell r="D94">
            <v>655</v>
          </cell>
          <cell r="E94">
            <v>22.586206896551722</v>
          </cell>
          <cell r="F94">
            <v>446</v>
          </cell>
          <cell r="G94">
            <v>5</v>
          </cell>
          <cell r="H94">
            <v>0</v>
          </cell>
        </row>
        <row r="101">
          <cell r="A101" t="str">
            <v>Lamonica</v>
          </cell>
          <cell r="C101">
            <v>403</v>
          </cell>
          <cell r="D101">
            <v>211</v>
          </cell>
          <cell r="E101">
            <v>52.357320099255574</v>
          </cell>
          <cell r="F101">
            <v>3497</v>
          </cell>
          <cell r="G101">
            <v>29</v>
          </cell>
          <cell r="H101">
            <v>82</v>
          </cell>
          <cell r="I101">
            <v>18</v>
          </cell>
          <cell r="J101">
            <v>7.196029776674938</v>
          </cell>
          <cell r="K101">
            <v>4.466501240694789</v>
          </cell>
          <cell r="L101">
            <v>8.67741935483871</v>
          </cell>
          <cell r="M101">
            <v>87.24669148056243</v>
          </cell>
          <cell r="N101">
            <v>2</v>
          </cell>
        </row>
        <row r="102">
          <cell r="A102" t="str">
            <v>Blanda</v>
          </cell>
          <cell r="C102">
            <v>22</v>
          </cell>
          <cell r="D102">
            <v>10</v>
          </cell>
          <cell r="E102">
            <v>45.45454545454545</v>
          </cell>
          <cell r="F102">
            <v>175</v>
          </cell>
          <cell r="G102">
            <v>0</v>
          </cell>
          <cell r="H102">
            <v>94</v>
          </cell>
          <cell r="I102">
            <v>4</v>
          </cell>
          <cell r="J102">
            <v>0</v>
          </cell>
          <cell r="K102">
            <v>18.181818181818183</v>
          </cell>
          <cell r="L102">
            <v>7.954545454545454</v>
          </cell>
          <cell r="M102">
            <v>33.52272727272727</v>
          </cell>
          <cell r="N102">
            <v>0</v>
          </cell>
        </row>
        <row r="107">
          <cell r="A107" t="str">
            <v>Bird</v>
          </cell>
          <cell r="C107">
            <v>42</v>
          </cell>
          <cell r="D107">
            <v>18</v>
          </cell>
          <cell r="E107">
            <v>740</v>
          </cell>
          <cell r="F107">
            <v>17.61904761904762</v>
          </cell>
          <cell r="G107">
            <v>76</v>
          </cell>
          <cell r="H107">
            <v>2</v>
          </cell>
          <cell r="I107">
            <v>2</v>
          </cell>
        </row>
        <row r="117">
          <cell r="A117" t="str">
            <v>Grayson</v>
          </cell>
          <cell r="C117">
            <v>21</v>
          </cell>
          <cell r="D117">
            <v>396</v>
          </cell>
          <cell r="E117">
            <v>18.857142857142858</v>
          </cell>
          <cell r="F117">
            <v>32</v>
          </cell>
          <cell r="G117">
            <v>0</v>
          </cell>
          <cell r="H117">
            <v>0</v>
          </cell>
        </row>
        <row r="118">
          <cell r="A118" t="str">
            <v>Sherman</v>
          </cell>
          <cell r="C118">
            <v>12</v>
          </cell>
          <cell r="D118">
            <v>224</v>
          </cell>
          <cell r="E118">
            <v>18.666666666666668</v>
          </cell>
          <cell r="F118">
            <v>49</v>
          </cell>
          <cell r="G118">
            <v>0</v>
          </cell>
          <cell r="H118">
            <v>1</v>
          </cell>
        </row>
        <row r="119">
          <cell r="A119" t="str">
            <v>Bird</v>
          </cell>
          <cell r="C119">
            <v>6</v>
          </cell>
          <cell r="D119">
            <v>120</v>
          </cell>
          <cell r="E119">
            <v>20</v>
          </cell>
          <cell r="F119">
            <v>28</v>
          </cell>
          <cell r="G119">
            <v>0</v>
          </cell>
          <cell r="H119">
            <v>1</v>
          </cell>
        </row>
        <row r="120">
          <cell r="A120" t="str">
            <v>L.Todd</v>
          </cell>
          <cell r="C120">
            <v>3</v>
          </cell>
          <cell r="D120">
            <v>88</v>
          </cell>
          <cell r="E120">
            <v>29.333333333333332</v>
          </cell>
          <cell r="F120">
            <v>43</v>
          </cell>
          <cell r="G120">
            <v>0</v>
          </cell>
          <cell r="H120">
            <v>0</v>
          </cell>
        </row>
        <row r="121">
          <cell r="A121" t="str">
            <v>Hagberg</v>
          </cell>
          <cell r="C121">
            <v>1</v>
          </cell>
          <cell r="D121">
            <v>11</v>
          </cell>
          <cell r="E121">
            <v>11</v>
          </cell>
          <cell r="F121">
            <v>11</v>
          </cell>
          <cell r="G121">
            <v>0</v>
          </cell>
          <cell r="H121">
            <v>0</v>
          </cell>
        </row>
        <row r="127">
          <cell r="A127" t="str">
            <v>Eischeid</v>
          </cell>
          <cell r="C127">
            <v>65</v>
          </cell>
          <cell r="D127">
            <v>2753</v>
          </cell>
          <cell r="E127">
            <v>42.353846153846156</v>
          </cell>
          <cell r="F127">
            <v>54</v>
          </cell>
          <cell r="G127">
            <v>0</v>
          </cell>
        </row>
        <row r="131">
          <cell r="A131" t="str">
            <v>Blanda</v>
          </cell>
          <cell r="C131">
            <v>84</v>
          </cell>
          <cell r="D131">
            <v>12</v>
          </cell>
          <cell r="E131">
            <v>53</v>
          </cell>
          <cell r="F131">
            <v>51</v>
          </cell>
          <cell r="G131">
            <v>36</v>
          </cell>
          <cell r="H131">
            <v>19</v>
          </cell>
          <cell r="I131">
            <v>52.77777777777778</v>
          </cell>
          <cell r="J131">
            <v>47</v>
          </cell>
        </row>
        <row r="135">
          <cell r="A135" t="str">
            <v>Brown</v>
          </cell>
          <cell r="C135">
            <v>16</v>
          </cell>
          <cell r="D135">
            <v>111</v>
          </cell>
          <cell r="E135">
            <v>6.9375</v>
          </cell>
          <cell r="F135">
            <v>52</v>
          </cell>
          <cell r="G135">
            <v>1</v>
          </cell>
          <cell r="H135">
            <v>0</v>
          </cell>
        </row>
        <row r="136">
          <cell r="A136" t="str">
            <v>Williams </v>
          </cell>
          <cell r="C136">
            <v>7</v>
          </cell>
          <cell r="D136">
            <v>104</v>
          </cell>
          <cell r="E136">
            <v>14.857142857142858</v>
          </cell>
          <cell r="F136">
            <v>26</v>
          </cell>
          <cell r="G136">
            <v>2</v>
          </cell>
          <cell r="H136">
            <v>0</v>
          </cell>
        </row>
        <row r="137">
          <cell r="A137" t="str">
            <v>McCloughan</v>
          </cell>
          <cell r="C137">
            <v>6</v>
          </cell>
          <cell r="D137">
            <v>30</v>
          </cell>
          <cell r="E137">
            <v>5</v>
          </cell>
          <cell r="F137">
            <v>14</v>
          </cell>
          <cell r="G137">
            <v>0</v>
          </cell>
          <cell r="H137">
            <v>0</v>
          </cell>
        </row>
        <row r="138">
          <cell r="A138" t="str">
            <v>Connors</v>
          </cell>
          <cell r="C138">
            <v>4</v>
          </cell>
          <cell r="D138">
            <v>175</v>
          </cell>
          <cell r="E138">
            <v>43.75</v>
          </cell>
          <cell r="F138">
            <v>92</v>
          </cell>
          <cell r="G138">
            <v>2</v>
          </cell>
          <cell r="H138">
            <v>0</v>
          </cell>
        </row>
        <row r="139">
          <cell r="A139" t="str">
            <v>Otto, G.</v>
          </cell>
          <cell r="C139">
            <v>2</v>
          </cell>
          <cell r="D139">
            <v>-1</v>
          </cell>
          <cell r="E139">
            <v>-0.5</v>
          </cell>
          <cell r="F139">
            <v>0</v>
          </cell>
          <cell r="G139">
            <v>0</v>
          </cell>
          <cell r="H139">
            <v>0</v>
          </cell>
        </row>
        <row r="147">
          <cell r="A147" t="str">
            <v>Powers</v>
          </cell>
          <cell r="C147">
            <v>18</v>
          </cell>
          <cell r="D147">
            <v>139</v>
          </cell>
        </row>
        <row r="148">
          <cell r="A148" t="str">
            <v>Lassiter</v>
          </cell>
          <cell r="C148">
            <v>16</v>
          </cell>
          <cell r="D148">
            <v>127</v>
          </cell>
        </row>
        <row r="149">
          <cell r="A149" t="str">
            <v>Otto, G.</v>
          </cell>
          <cell r="C149">
            <v>6</v>
          </cell>
          <cell r="D149">
            <v>52</v>
          </cell>
        </row>
        <row r="150">
          <cell r="A150" t="str">
            <v>Davidson</v>
          </cell>
          <cell r="C150">
            <v>4</v>
          </cell>
          <cell r="D150">
            <v>44</v>
          </cell>
        </row>
        <row r="151">
          <cell r="A151" t="str">
            <v>Keating</v>
          </cell>
          <cell r="C151">
            <v>3</v>
          </cell>
          <cell r="D151">
            <v>30</v>
          </cell>
        </row>
        <row r="152">
          <cell r="A152" t="str">
            <v>Birdwell</v>
          </cell>
          <cell r="C152">
            <v>3</v>
          </cell>
          <cell r="D152">
            <v>32</v>
          </cell>
        </row>
        <row r="153">
          <cell r="A153" t="str">
            <v>Connors</v>
          </cell>
          <cell r="C153">
            <v>3</v>
          </cell>
          <cell r="D153">
            <v>25</v>
          </cell>
        </row>
        <row r="154">
          <cell r="A154" t="str">
            <v>Laskey</v>
          </cell>
          <cell r="C154">
            <v>2</v>
          </cell>
          <cell r="D154">
            <v>19</v>
          </cell>
        </row>
        <row r="155">
          <cell r="A155" t="str">
            <v>Williams</v>
          </cell>
          <cell r="C155">
            <v>1</v>
          </cell>
          <cell r="D155">
            <v>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BOS"/>
      <sheetName val="@OAK"/>
      <sheetName val="@MIA"/>
      <sheetName val="NYJ"/>
      <sheetName val="@HOU"/>
      <sheetName val="BUF"/>
      <sheetName val="SDC"/>
      <sheetName val="@KCC"/>
      <sheetName val="OAK"/>
      <sheetName val="HOU"/>
      <sheetName val="@BUF"/>
      <sheetName val="@SDC"/>
      <sheetName val="@NYJ"/>
      <sheetName val="KCC"/>
      <sheetName val="blank1"/>
      <sheetName val="blank"/>
    </sheetNames>
    <sheetDataSet>
      <sheetData sheetId="0">
        <row r="2">
          <cell r="E2">
            <v>2</v>
          </cell>
          <cell r="F2">
            <v>12</v>
          </cell>
        </row>
        <row r="6">
          <cell r="D6">
            <v>172</v>
          </cell>
          <cell r="M6">
            <v>243</v>
          </cell>
        </row>
        <row r="8">
          <cell r="D8">
            <v>385</v>
          </cell>
          <cell r="M8">
            <v>470</v>
          </cell>
        </row>
        <row r="9">
          <cell r="D9">
            <v>1324</v>
          </cell>
          <cell r="M9">
            <v>2318</v>
          </cell>
        </row>
        <row r="10">
          <cell r="D10">
            <v>3.4389610389610388</v>
          </cell>
          <cell r="M10">
            <v>4.931914893617021</v>
          </cell>
        </row>
        <row r="12">
          <cell r="D12">
            <v>364</v>
          </cell>
          <cell r="M12">
            <v>442</v>
          </cell>
        </row>
        <row r="13">
          <cell r="D13">
            <v>165</v>
          </cell>
          <cell r="M13">
            <v>248</v>
          </cell>
        </row>
        <row r="14">
          <cell r="D14">
            <v>45.32967032967033</v>
          </cell>
          <cell r="M14">
            <v>56.10859728506787</v>
          </cell>
        </row>
        <row r="15">
          <cell r="D15">
            <v>2792</v>
          </cell>
          <cell r="M15">
            <v>3463</v>
          </cell>
        </row>
        <row r="16">
          <cell r="D16">
            <v>55</v>
          </cell>
          <cell r="M16">
            <v>10</v>
          </cell>
        </row>
        <row r="17">
          <cell r="D17">
            <v>435</v>
          </cell>
          <cell r="M17">
            <v>84</v>
          </cell>
        </row>
        <row r="18">
          <cell r="D18">
            <v>2357</v>
          </cell>
          <cell r="M18">
            <v>3379</v>
          </cell>
        </row>
        <row r="19">
          <cell r="D19">
            <v>6.475274725274725</v>
          </cell>
          <cell r="M19">
            <v>7.644796380090498</v>
          </cell>
        </row>
        <row r="20">
          <cell r="D20">
            <v>16.921212121212122</v>
          </cell>
          <cell r="M20">
            <v>13.963709677419354</v>
          </cell>
        </row>
        <row r="23">
          <cell r="D23">
            <v>3681</v>
          </cell>
          <cell r="M23">
            <v>5697</v>
          </cell>
        </row>
        <row r="24">
          <cell r="D24">
            <v>35.96848682423254</v>
          </cell>
          <cell r="M24">
            <v>40.688081446375286</v>
          </cell>
        </row>
        <row r="25">
          <cell r="D25">
            <v>64.03151317576746</v>
          </cell>
          <cell r="M25">
            <v>59.31191855362471</v>
          </cell>
        </row>
        <row r="27">
          <cell r="D27">
            <v>804</v>
          </cell>
          <cell r="M27">
            <v>922</v>
          </cell>
        </row>
        <row r="28">
          <cell r="D28">
            <v>4.5783582089552235</v>
          </cell>
          <cell r="M28">
            <v>6.178958785249458</v>
          </cell>
        </row>
        <row r="31">
          <cell r="D31">
            <v>27</v>
          </cell>
          <cell r="M31">
            <v>18</v>
          </cell>
        </row>
        <row r="32">
          <cell r="D32">
            <v>469</v>
          </cell>
          <cell r="M32">
            <v>259</v>
          </cell>
        </row>
        <row r="33">
          <cell r="D33">
            <v>6</v>
          </cell>
          <cell r="M33">
            <v>2</v>
          </cell>
        </row>
        <row r="35">
          <cell r="D35">
            <v>79</v>
          </cell>
          <cell r="M35">
            <v>53</v>
          </cell>
        </row>
        <row r="36">
          <cell r="D36">
            <v>3383</v>
          </cell>
          <cell r="M36">
            <v>2036</v>
          </cell>
        </row>
        <row r="37">
          <cell r="D37">
            <v>42.822784810126585</v>
          </cell>
          <cell r="M37">
            <v>38.41509433962264</v>
          </cell>
        </row>
        <row r="39">
          <cell r="D39">
            <v>25</v>
          </cell>
          <cell r="M39">
            <v>50</v>
          </cell>
        </row>
        <row r="40">
          <cell r="D40">
            <v>309</v>
          </cell>
          <cell r="M40">
            <v>646</v>
          </cell>
        </row>
        <row r="41">
          <cell r="D41">
            <v>12.36</v>
          </cell>
          <cell r="M41">
            <v>12.92</v>
          </cell>
        </row>
        <row r="42">
          <cell r="D42">
            <v>0</v>
          </cell>
          <cell r="M42">
            <v>1</v>
          </cell>
        </row>
        <row r="44">
          <cell r="D44">
            <v>66</v>
          </cell>
          <cell r="M44">
            <v>40</v>
          </cell>
        </row>
        <row r="45">
          <cell r="D45">
            <v>1587</v>
          </cell>
          <cell r="M45">
            <v>839</v>
          </cell>
        </row>
        <row r="46">
          <cell r="D46">
            <v>24.045454545454547</v>
          </cell>
          <cell r="M46">
            <v>20.975</v>
          </cell>
        </row>
        <row r="47">
          <cell r="D47">
            <v>0</v>
          </cell>
          <cell r="M47">
            <v>1</v>
          </cell>
        </row>
        <row r="49">
          <cell r="D49">
            <v>44</v>
          </cell>
          <cell r="M49">
            <v>49</v>
          </cell>
        </row>
        <row r="50">
          <cell r="D50">
            <v>304</v>
          </cell>
          <cell r="M50">
            <v>380</v>
          </cell>
        </row>
        <row r="52">
          <cell r="D52">
            <v>44</v>
          </cell>
          <cell r="M52">
            <v>18</v>
          </cell>
        </row>
        <row r="53">
          <cell r="D53">
            <v>27</v>
          </cell>
          <cell r="M53">
            <v>12</v>
          </cell>
        </row>
        <row r="54">
          <cell r="D54">
            <v>0</v>
          </cell>
          <cell r="M54">
            <v>0</v>
          </cell>
        </row>
        <row r="55">
          <cell r="D55">
            <v>17</v>
          </cell>
          <cell r="M55">
            <v>6</v>
          </cell>
        </row>
        <row r="56">
          <cell r="D56">
            <v>0</v>
          </cell>
          <cell r="M56">
            <v>0</v>
          </cell>
        </row>
        <row r="58">
          <cell r="D58">
            <v>236</v>
          </cell>
          <cell r="M58">
            <v>492</v>
          </cell>
        </row>
        <row r="59">
          <cell r="D59">
            <v>30</v>
          </cell>
          <cell r="M59">
            <v>61</v>
          </cell>
        </row>
        <row r="60">
          <cell r="D60">
            <v>8</v>
          </cell>
          <cell r="M60">
            <v>28</v>
          </cell>
        </row>
        <row r="61">
          <cell r="D61">
            <v>19</v>
          </cell>
          <cell r="M61">
            <v>25</v>
          </cell>
        </row>
        <row r="62">
          <cell r="D62">
            <v>3</v>
          </cell>
          <cell r="M62">
            <v>11</v>
          </cell>
        </row>
        <row r="63">
          <cell r="D63">
            <v>30</v>
          </cell>
          <cell r="M63">
            <v>59</v>
          </cell>
        </row>
        <row r="64">
          <cell r="D64">
            <v>0</v>
          </cell>
          <cell r="M64">
            <v>2</v>
          </cell>
        </row>
        <row r="65">
          <cell r="D65">
            <v>9</v>
          </cell>
          <cell r="M65">
            <v>21</v>
          </cell>
        </row>
        <row r="66">
          <cell r="D66">
            <v>16</v>
          </cell>
          <cell r="M66">
            <v>37</v>
          </cell>
        </row>
        <row r="67">
          <cell r="D67">
            <v>56.25</v>
          </cell>
          <cell r="M67">
            <v>56.75675675675676</v>
          </cell>
        </row>
        <row r="68">
          <cell r="D68" t="str">
            <v>27:11</v>
          </cell>
          <cell r="M68" t="str">
            <v>32:49</v>
          </cell>
        </row>
        <row r="72">
          <cell r="A72" t="str">
            <v>Little</v>
          </cell>
          <cell r="C72">
            <v>123</v>
          </cell>
          <cell r="D72">
            <v>419</v>
          </cell>
          <cell r="E72">
            <v>3.4065040650406506</v>
          </cell>
          <cell r="F72">
            <v>18</v>
          </cell>
          <cell r="G72">
            <v>3</v>
          </cell>
          <cell r="H72">
            <v>1</v>
          </cell>
        </row>
        <row r="73">
          <cell r="A73" t="str">
            <v>Hayes</v>
          </cell>
          <cell r="C73">
            <v>79</v>
          </cell>
          <cell r="D73">
            <v>230</v>
          </cell>
          <cell r="E73">
            <v>2.911392405063291</v>
          </cell>
          <cell r="F73">
            <v>21</v>
          </cell>
          <cell r="G73">
            <v>2</v>
          </cell>
          <cell r="H73">
            <v>4</v>
          </cell>
        </row>
        <row r="74">
          <cell r="A74" t="str">
            <v>Mitchell</v>
          </cell>
          <cell r="C74">
            <v>81</v>
          </cell>
          <cell r="D74">
            <v>323</v>
          </cell>
          <cell r="E74">
            <v>3.9876543209876543</v>
          </cell>
          <cell r="F74">
            <v>23</v>
          </cell>
          <cell r="G74">
            <v>1</v>
          </cell>
          <cell r="H74">
            <v>3</v>
          </cell>
        </row>
        <row r="75">
          <cell r="A75" t="str">
            <v>Hickey</v>
          </cell>
          <cell r="C75">
            <v>73</v>
          </cell>
          <cell r="D75">
            <v>252</v>
          </cell>
          <cell r="E75">
            <v>3.452054794520548</v>
          </cell>
          <cell r="F75">
            <v>12</v>
          </cell>
          <cell r="G75">
            <v>2</v>
          </cell>
          <cell r="H75">
            <v>1</v>
          </cell>
        </row>
        <row r="76">
          <cell r="A76" t="str">
            <v>Tensi</v>
          </cell>
          <cell r="C76">
            <v>23</v>
          </cell>
          <cell r="D76">
            <v>47</v>
          </cell>
          <cell r="E76">
            <v>2.0434782608695654</v>
          </cell>
          <cell r="F76">
            <v>49</v>
          </cell>
          <cell r="G76">
            <v>0</v>
          </cell>
          <cell r="H76">
            <v>1</v>
          </cell>
        </row>
        <row r="78">
          <cell r="A78" t="str">
            <v>LeClair</v>
          </cell>
          <cell r="C78">
            <v>5</v>
          </cell>
          <cell r="D78">
            <v>29</v>
          </cell>
          <cell r="E78">
            <v>5.8</v>
          </cell>
          <cell r="F78">
            <v>24</v>
          </cell>
          <cell r="G78">
            <v>0</v>
          </cell>
          <cell r="H78">
            <v>1</v>
          </cell>
        </row>
        <row r="79">
          <cell r="A79" t="str">
            <v>Crabtree</v>
          </cell>
          <cell r="C79">
            <v>1</v>
          </cell>
          <cell r="D79">
            <v>14</v>
          </cell>
          <cell r="E79">
            <v>14</v>
          </cell>
          <cell r="F79">
            <v>14</v>
          </cell>
          <cell r="G79">
            <v>0</v>
          </cell>
          <cell r="H79">
            <v>0</v>
          </cell>
        </row>
        <row r="86">
          <cell r="A86" t="str">
            <v>Little</v>
          </cell>
          <cell r="C86">
            <v>2</v>
          </cell>
          <cell r="D86">
            <v>15</v>
          </cell>
          <cell r="E86">
            <v>7.5</v>
          </cell>
          <cell r="F86">
            <v>8</v>
          </cell>
          <cell r="G86">
            <v>0</v>
          </cell>
          <cell r="H86">
            <v>0</v>
          </cell>
        </row>
        <row r="87">
          <cell r="A87" t="str">
            <v>Hayes</v>
          </cell>
          <cell r="C87">
            <v>12</v>
          </cell>
          <cell r="D87">
            <v>109</v>
          </cell>
          <cell r="E87">
            <v>9.083333333333334</v>
          </cell>
          <cell r="F87">
            <v>17</v>
          </cell>
          <cell r="G87">
            <v>0</v>
          </cell>
          <cell r="H87">
            <v>0</v>
          </cell>
        </row>
        <row r="88">
          <cell r="A88" t="str">
            <v>Mitchell</v>
          </cell>
          <cell r="C88">
            <v>12</v>
          </cell>
          <cell r="D88">
            <v>29</v>
          </cell>
          <cell r="E88">
            <v>2.4166666666666665</v>
          </cell>
          <cell r="F88">
            <v>9</v>
          </cell>
          <cell r="G88">
            <v>0</v>
          </cell>
          <cell r="H88">
            <v>0</v>
          </cell>
        </row>
        <row r="89">
          <cell r="A89" t="str">
            <v>Hickey</v>
          </cell>
          <cell r="C89">
            <v>16</v>
          </cell>
          <cell r="D89">
            <v>130</v>
          </cell>
          <cell r="E89">
            <v>8.125</v>
          </cell>
          <cell r="F89">
            <v>29</v>
          </cell>
          <cell r="G89">
            <v>0</v>
          </cell>
          <cell r="H89">
            <v>1</v>
          </cell>
        </row>
        <row r="91">
          <cell r="A91" t="str">
            <v>Crabtree</v>
          </cell>
          <cell r="C91">
            <v>52</v>
          </cell>
          <cell r="D91">
            <v>962</v>
          </cell>
          <cell r="E91">
            <v>18.5</v>
          </cell>
          <cell r="F91">
            <v>76</v>
          </cell>
          <cell r="G91">
            <v>8</v>
          </cell>
          <cell r="H91">
            <v>2</v>
          </cell>
        </row>
        <row r="92">
          <cell r="A92" t="str">
            <v>Denson</v>
          </cell>
          <cell r="C92">
            <v>50</v>
          </cell>
          <cell r="D92">
            <v>1330</v>
          </cell>
          <cell r="E92">
            <v>26.6</v>
          </cell>
          <cell r="F92">
            <v>69</v>
          </cell>
          <cell r="G92">
            <v>11</v>
          </cell>
          <cell r="H92">
            <v>3</v>
          </cell>
        </row>
        <row r="94">
          <cell r="A94" t="str">
            <v>Beer</v>
          </cell>
          <cell r="C94">
            <v>13</v>
          </cell>
          <cell r="D94">
            <v>179</v>
          </cell>
          <cell r="E94">
            <v>13.76923076923077</v>
          </cell>
          <cell r="F94">
            <v>112</v>
          </cell>
          <cell r="G94">
            <v>0</v>
          </cell>
          <cell r="H94">
            <v>2</v>
          </cell>
        </row>
        <row r="95">
          <cell r="A95" t="str">
            <v>Sweeney</v>
          </cell>
          <cell r="C95">
            <v>3</v>
          </cell>
          <cell r="D95">
            <v>49</v>
          </cell>
          <cell r="E95">
            <v>16.333333333333332</v>
          </cell>
          <cell r="F95">
            <v>43</v>
          </cell>
          <cell r="G95">
            <v>0</v>
          </cell>
          <cell r="H95">
            <v>0</v>
          </cell>
        </row>
        <row r="96">
          <cell r="A96" t="str">
            <v>White</v>
          </cell>
          <cell r="C96">
            <v>3</v>
          </cell>
          <cell r="D96">
            <v>13</v>
          </cell>
          <cell r="E96">
            <v>4.333333333333333</v>
          </cell>
          <cell r="F96">
            <v>12</v>
          </cell>
          <cell r="G96">
            <v>0</v>
          </cell>
          <cell r="H96">
            <v>0</v>
          </cell>
        </row>
        <row r="102">
          <cell r="A102" t="str">
            <v>Tensi</v>
          </cell>
          <cell r="C102">
            <v>319</v>
          </cell>
          <cell r="D102">
            <v>145</v>
          </cell>
          <cell r="E102">
            <v>45.45454545454545</v>
          </cell>
          <cell r="F102">
            <v>2342</v>
          </cell>
          <cell r="G102">
            <v>16</v>
          </cell>
          <cell r="H102">
            <v>76</v>
          </cell>
          <cell r="I102">
            <v>23</v>
          </cell>
          <cell r="J102">
            <v>5.015673981191222</v>
          </cell>
          <cell r="K102">
            <v>7.210031347962382</v>
          </cell>
          <cell r="L102">
            <v>7.341692789968652</v>
          </cell>
          <cell r="M102">
            <v>57.229623824451416</v>
          </cell>
          <cell r="N102">
            <v>12</v>
          </cell>
        </row>
        <row r="103">
          <cell r="A103" t="str">
            <v>LeClair</v>
          </cell>
          <cell r="C103">
            <v>45</v>
          </cell>
          <cell r="D103">
            <v>20</v>
          </cell>
          <cell r="E103">
            <v>44.44444444444444</v>
          </cell>
          <cell r="F103">
            <v>450</v>
          </cell>
          <cell r="G103">
            <v>3</v>
          </cell>
          <cell r="H103">
            <v>235</v>
          </cell>
          <cell r="I103">
            <v>4</v>
          </cell>
          <cell r="J103">
            <v>6.666666666666667</v>
          </cell>
          <cell r="K103">
            <v>8.88888888888889</v>
          </cell>
          <cell r="L103">
            <v>10</v>
          </cell>
          <cell r="M103">
            <v>65.97222222222223</v>
          </cell>
          <cell r="N103">
            <v>2</v>
          </cell>
        </row>
        <row r="108">
          <cell r="A108" t="str">
            <v>Little</v>
          </cell>
          <cell r="C108">
            <v>17</v>
          </cell>
          <cell r="D108">
            <v>6</v>
          </cell>
          <cell r="E108">
            <v>213</v>
          </cell>
          <cell r="F108">
            <v>12.529411764705882</v>
          </cell>
          <cell r="G108">
            <v>32</v>
          </cell>
          <cell r="H108">
            <v>0</v>
          </cell>
          <cell r="I108">
            <v>0</v>
          </cell>
        </row>
        <row r="109">
          <cell r="A109" t="str">
            <v>Sellers</v>
          </cell>
          <cell r="C109">
            <v>4</v>
          </cell>
          <cell r="D109">
            <v>1</v>
          </cell>
          <cell r="E109">
            <v>52</v>
          </cell>
          <cell r="F109">
            <v>13</v>
          </cell>
          <cell r="G109">
            <v>19</v>
          </cell>
          <cell r="H109">
            <v>0</v>
          </cell>
          <cell r="I109">
            <v>0</v>
          </cell>
        </row>
        <row r="110">
          <cell r="A110" t="str">
            <v>Cassesse</v>
          </cell>
          <cell r="C110">
            <v>2</v>
          </cell>
          <cell r="D110">
            <v>9</v>
          </cell>
          <cell r="E110">
            <v>10</v>
          </cell>
          <cell r="F110">
            <v>5</v>
          </cell>
          <cell r="G110">
            <v>10</v>
          </cell>
          <cell r="H110">
            <v>0</v>
          </cell>
          <cell r="I110">
            <v>1</v>
          </cell>
        </row>
        <row r="111">
          <cell r="A111" t="str">
            <v>Crabtree</v>
          </cell>
          <cell r="C111">
            <v>2</v>
          </cell>
          <cell r="D111">
            <v>2</v>
          </cell>
          <cell r="E111">
            <v>34</v>
          </cell>
          <cell r="F111">
            <v>17</v>
          </cell>
          <cell r="G111">
            <v>24</v>
          </cell>
          <cell r="H111">
            <v>0</v>
          </cell>
          <cell r="I111">
            <v>0</v>
          </cell>
        </row>
        <row r="118">
          <cell r="A118" t="str">
            <v>Little</v>
          </cell>
          <cell r="C118">
            <v>42</v>
          </cell>
          <cell r="D118">
            <v>1063</v>
          </cell>
          <cell r="E118">
            <v>25.30952380952381</v>
          </cell>
          <cell r="F118">
            <v>56</v>
          </cell>
          <cell r="G118">
            <v>0</v>
          </cell>
          <cell r="H118">
            <v>1</v>
          </cell>
        </row>
        <row r="119">
          <cell r="A119" t="str">
            <v>Mitchell</v>
          </cell>
          <cell r="C119">
            <v>8</v>
          </cell>
          <cell r="D119">
            <v>193</v>
          </cell>
          <cell r="E119">
            <v>24.125</v>
          </cell>
          <cell r="F119">
            <v>32</v>
          </cell>
          <cell r="G119">
            <v>0</v>
          </cell>
          <cell r="H119">
            <v>0</v>
          </cell>
        </row>
        <row r="120">
          <cell r="A120" t="str">
            <v>Sellers</v>
          </cell>
          <cell r="C120">
            <v>7</v>
          </cell>
          <cell r="D120">
            <v>150</v>
          </cell>
          <cell r="E120">
            <v>21.428571428571427</v>
          </cell>
          <cell r="F120">
            <v>32</v>
          </cell>
          <cell r="G120">
            <v>0</v>
          </cell>
          <cell r="H120">
            <v>1</v>
          </cell>
        </row>
        <row r="121">
          <cell r="A121" t="str">
            <v>Wilson</v>
          </cell>
          <cell r="C121">
            <v>5</v>
          </cell>
          <cell r="D121">
            <v>125</v>
          </cell>
          <cell r="E121">
            <v>25</v>
          </cell>
          <cell r="F121">
            <v>28</v>
          </cell>
          <cell r="G121">
            <v>0</v>
          </cell>
          <cell r="H121">
            <v>1</v>
          </cell>
        </row>
        <row r="122">
          <cell r="A122" t="str">
            <v>Hayes</v>
          </cell>
          <cell r="C122">
            <v>3</v>
          </cell>
          <cell r="D122">
            <v>60</v>
          </cell>
          <cell r="E122">
            <v>20</v>
          </cell>
          <cell r="F122">
            <v>34</v>
          </cell>
          <cell r="G122">
            <v>0</v>
          </cell>
          <cell r="H122">
            <v>0</v>
          </cell>
        </row>
        <row r="123">
          <cell r="A123" t="str">
            <v>Cassesse</v>
          </cell>
          <cell r="C123">
            <v>1</v>
          </cell>
          <cell r="D123">
            <v>21</v>
          </cell>
          <cell r="E123">
            <v>21</v>
          </cell>
          <cell r="F123">
            <v>21</v>
          </cell>
          <cell r="G123">
            <v>0</v>
          </cell>
          <cell r="H123">
            <v>0</v>
          </cell>
        </row>
        <row r="124">
          <cell r="A124" t="str">
            <v>Crabtree</v>
          </cell>
          <cell r="C124">
            <v>1</v>
          </cell>
          <cell r="D124">
            <v>25</v>
          </cell>
          <cell r="E124">
            <v>25</v>
          </cell>
          <cell r="F124">
            <v>25</v>
          </cell>
          <cell r="G124">
            <v>0</v>
          </cell>
          <cell r="H124">
            <v>0</v>
          </cell>
        </row>
        <row r="128">
          <cell r="A128" t="str">
            <v>Scarpitto</v>
          </cell>
          <cell r="C128">
            <v>79</v>
          </cell>
          <cell r="D128">
            <v>3383</v>
          </cell>
          <cell r="E128">
            <v>42.822784810126585</v>
          </cell>
          <cell r="F128">
            <v>66</v>
          </cell>
          <cell r="G128">
            <v>3</v>
          </cell>
        </row>
        <row r="132">
          <cell r="A132" t="str">
            <v>Humphreys</v>
          </cell>
          <cell r="C132">
            <v>44</v>
          </cell>
          <cell r="D132">
            <v>9</v>
          </cell>
          <cell r="E132">
            <v>27</v>
          </cell>
          <cell r="F132">
            <v>26</v>
          </cell>
          <cell r="G132">
            <v>13</v>
          </cell>
          <cell r="H132">
            <v>8</v>
          </cell>
          <cell r="I132">
            <v>61.53846153846154</v>
          </cell>
          <cell r="J132">
            <v>36</v>
          </cell>
        </row>
        <row r="133">
          <cell r="A133" t="str">
            <v>Duncan</v>
          </cell>
          <cell r="C133">
            <v>4</v>
          </cell>
          <cell r="D133">
            <v>2</v>
          </cell>
          <cell r="E133">
            <v>2</v>
          </cell>
          <cell r="F133">
            <v>2</v>
          </cell>
          <cell r="G133">
            <v>0</v>
          </cell>
          <cell r="H133">
            <v>0</v>
          </cell>
          <cell r="I133" t="e">
            <v>#DIV/0!</v>
          </cell>
          <cell r="J133">
            <v>0</v>
          </cell>
        </row>
        <row r="134">
          <cell r="A134" t="str">
            <v>Kroner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e">
            <v>#DIV/0!</v>
          </cell>
          <cell r="J134">
            <v>0</v>
          </cell>
        </row>
        <row r="135">
          <cell r="A135" t="str">
            <v>LeClere</v>
          </cell>
          <cell r="C135">
            <v>3</v>
          </cell>
          <cell r="D135">
            <v>0</v>
          </cell>
          <cell r="E135">
            <v>1</v>
          </cell>
          <cell r="F135">
            <v>1</v>
          </cell>
          <cell r="G135">
            <v>2</v>
          </cell>
          <cell r="H135">
            <v>1</v>
          </cell>
          <cell r="I135">
            <v>50</v>
          </cell>
          <cell r="J135">
            <v>9</v>
          </cell>
        </row>
        <row r="138">
          <cell r="A138" t="str">
            <v>Huard</v>
          </cell>
          <cell r="C138">
            <v>2</v>
          </cell>
          <cell r="D138">
            <v>17</v>
          </cell>
          <cell r="E138">
            <v>8.5</v>
          </cell>
          <cell r="F138">
            <v>9</v>
          </cell>
          <cell r="G138">
            <v>0</v>
          </cell>
          <cell r="H138">
            <v>0</v>
          </cell>
        </row>
        <row r="140">
          <cell r="A140" t="str">
            <v>Myrtle</v>
          </cell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 t="str">
            <v>Sellers</v>
          </cell>
          <cell r="C141">
            <v>10</v>
          </cell>
          <cell r="D141">
            <v>177</v>
          </cell>
          <cell r="E141">
            <v>17.7</v>
          </cell>
          <cell r="F141">
            <v>100</v>
          </cell>
          <cell r="G141">
            <v>2</v>
          </cell>
          <cell r="H141">
            <v>0</v>
          </cell>
        </row>
        <row r="142">
          <cell r="A142" t="str">
            <v>Wilson</v>
          </cell>
          <cell r="C142">
            <v>1</v>
          </cell>
          <cell r="D142">
            <v>20</v>
          </cell>
          <cell r="E142">
            <v>20</v>
          </cell>
          <cell r="F142">
            <v>20</v>
          </cell>
          <cell r="G142">
            <v>0</v>
          </cell>
          <cell r="H142">
            <v>0</v>
          </cell>
        </row>
        <row r="144">
          <cell r="A144" t="str">
            <v>Lentz</v>
          </cell>
          <cell r="C144">
            <v>4</v>
          </cell>
          <cell r="D144">
            <v>44</v>
          </cell>
          <cell r="E144">
            <v>11</v>
          </cell>
          <cell r="F144">
            <v>17</v>
          </cell>
          <cell r="G144">
            <v>0</v>
          </cell>
          <cell r="H144">
            <v>0</v>
          </cell>
        </row>
        <row r="151">
          <cell r="A151" t="str">
            <v>Inman</v>
          </cell>
          <cell r="C151">
            <v>1</v>
          </cell>
          <cell r="D151">
            <v>3</v>
          </cell>
        </row>
        <row r="152">
          <cell r="A152" t="str">
            <v>Huard</v>
          </cell>
          <cell r="C152">
            <v>1</v>
          </cell>
          <cell r="D152">
            <v>13</v>
          </cell>
        </row>
        <row r="153">
          <cell r="A153" t="str">
            <v>Costa</v>
          </cell>
          <cell r="C153">
            <v>3</v>
          </cell>
          <cell r="D153">
            <v>27</v>
          </cell>
        </row>
        <row r="154">
          <cell r="A154" t="str">
            <v>Jackson</v>
          </cell>
          <cell r="C154">
            <v>5</v>
          </cell>
          <cell r="D154">
            <v>41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BOS"/>
      <sheetName val="HOU"/>
      <sheetName val="@BUF"/>
      <sheetName val="BOS1"/>
      <sheetName val="KCC"/>
      <sheetName val="@DEN"/>
      <sheetName val="@OAK"/>
      <sheetName val="MIA"/>
      <sheetName val="@KCC"/>
      <sheetName val="DEN"/>
      <sheetName val="OAK"/>
      <sheetName val="@MIA"/>
      <sheetName val="@HOU"/>
      <sheetName val="NYJ"/>
      <sheetName val="blank1"/>
      <sheetName val="blank"/>
    </sheetNames>
    <sheetDataSet>
      <sheetData sheetId="0">
        <row r="2">
          <cell r="E2">
            <v>10</v>
          </cell>
          <cell r="F2">
            <v>3</v>
          </cell>
          <cell r="G2">
            <v>1</v>
          </cell>
        </row>
        <row r="6">
          <cell r="D6">
            <v>193</v>
          </cell>
          <cell r="M6">
            <v>220</v>
          </cell>
        </row>
        <row r="8">
          <cell r="D8">
            <v>413</v>
          </cell>
          <cell r="M8">
            <v>432</v>
          </cell>
        </row>
        <row r="9">
          <cell r="D9">
            <v>1828</v>
          </cell>
          <cell r="M9">
            <v>1367</v>
          </cell>
        </row>
        <row r="10">
          <cell r="D10">
            <v>4.426150121065375</v>
          </cell>
          <cell r="M10">
            <v>3.1643518518518516</v>
          </cell>
        </row>
        <row r="12">
          <cell r="D12">
            <v>406</v>
          </cell>
          <cell r="M12">
            <v>483</v>
          </cell>
        </row>
        <row r="13">
          <cell r="D13">
            <v>206</v>
          </cell>
          <cell r="M13">
            <v>249</v>
          </cell>
        </row>
        <row r="14">
          <cell r="D14">
            <v>50.73891625615764</v>
          </cell>
          <cell r="M14">
            <v>51.5527950310559</v>
          </cell>
        </row>
        <row r="15">
          <cell r="D15">
            <v>3259</v>
          </cell>
          <cell r="M15">
            <v>3569</v>
          </cell>
        </row>
        <row r="16">
          <cell r="D16">
            <v>18</v>
          </cell>
          <cell r="M16">
            <v>20</v>
          </cell>
        </row>
        <row r="17">
          <cell r="D17">
            <v>159</v>
          </cell>
          <cell r="M17">
            <v>141</v>
          </cell>
        </row>
        <row r="18">
          <cell r="D18">
            <v>3100</v>
          </cell>
          <cell r="M18">
            <v>3428</v>
          </cell>
        </row>
        <row r="19">
          <cell r="D19">
            <v>7.635467980295567</v>
          </cell>
          <cell r="M19">
            <v>7.097308488612836</v>
          </cell>
        </row>
        <row r="20">
          <cell r="D20">
            <v>15.820388349514563</v>
          </cell>
          <cell r="M20">
            <v>14.333333333333334</v>
          </cell>
        </row>
        <row r="23">
          <cell r="D23">
            <v>4928</v>
          </cell>
          <cell r="M23">
            <v>4795</v>
          </cell>
        </row>
        <row r="24">
          <cell r="D24">
            <v>37.09415584415584</v>
          </cell>
          <cell r="M24">
            <v>28.508863399374345</v>
          </cell>
        </row>
        <row r="25">
          <cell r="D25">
            <v>62.90584415584416</v>
          </cell>
          <cell r="M25">
            <v>71.49113660062565</v>
          </cell>
        </row>
        <row r="27">
          <cell r="D27">
            <v>837</v>
          </cell>
          <cell r="M27">
            <v>935</v>
          </cell>
        </row>
        <row r="28">
          <cell r="D28">
            <v>5.887694145758662</v>
          </cell>
          <cell r="M28">
            <v>5.128342245989304</v>
          </cell>
        </row>
        <row r="31">
          <cell r="D31">
            <v>29</v>
          </cell>
          <cell r="M31">
            <v>17</v>
          </cell>
        </row>
        <row r="32">
          <cell r="D32">
            <v>360</v>
          </cell>
          <cell r="M32">
            <v>400</v>
          </cell>
        </row>
        <row r="33">
          <cell r="D33">
            <v>2</v>
          </cell>
          <cell r="M33">
            <v>5</v>
          </cell>
        </row>
        <row r="35">
          <cell r="D35">
            <v>66</v>
          </cell>
          <cell r="M35">
            <v>71</v>
          </cell>
        </row>
        <row r="36">
          <cell r="D36">
            <v>2300</v>
          </cell>
          <cell r="M36">
            <v>2900</v>
          </cell>
        </row>
        <row r="37">
          <cell r="D37">
            <v>34.84848484848485</v>
          </cell>
          <cell r="M37">
            <v>40.84507042253521</v>
          </cell>
        </row>
        <row r="39">
          <cell r="D39">
            <v>38</v>
          </cell>
          <cell r="M39">
            <v>33</v>
          </cell>
        </row>
        <row r="40">
          <cell r="D40">
            <v>513</v>
          </cell>
          <cell r="M40">
            <v>262</v>
          </cell>
        </row>
        <row r="41">
          <cell r="D41">
            <v>13.5</v>
          </cell>
          <cell r="M41">
            <v>7.9393939393939394</v>
          </cell>
        </row>
        <row r="42">
          <cell r="D42">
            <v>0</v>
          </cell>
          <cell r="M42">
            <v>0</v>
          </cell>
        </row>
        <row r="44">
          <cell r="D44">
            <v>41</v>
          </cell>
          <cell r="M44">
            <v>59</v>
          </cell>
        </row>
        <row r="45">
          <cell r="D45">
            <v>893</v>
          </cell>
          <cell r="M45">
            <v>1342</v>
          </cell>
        </row>
        <row r="46">
          <cell r="D46">
            <v>21.78048780487805</v>
          </cell>
          <cell r="M46">
            <v>22.74576271186441</v>
          </cell>
        </row>
        <row r="47">
          <cell r="D47">
            <v>0</v>
          </cell>
          <cell r="M47">
            <v>0</v>
          </cell>
        </row>
        <row r="49">
          <cell r="D49">
            <v>70</v>
          </cell>
          <cell r="M49">
            <v>44</v>
          </cell>
        </row>
        <row r="50">
          <cell r="D50">
            <v>576</v>
          </cell>
          <cell r="M50">
            <v>283</v>
          </cell>
        </row>
        <row r="52">
          <cell r="D52">
            <v>19</v>
          </cell>
          <cell r="M52">
            <v>30</v>
          </cell>
        </row>
        <row r="53">
          <cell r="D53">
            <v>12</v>
          </cell>
          <cell r="M53">
            <v>15</v>
          </cell>
        </row>
        <row r="54">
          <cell r="D54">
            <v>0</v>
          </cell>
          <cell r="M54">
            <v>0</v>
          </cell>
        </row>
        <row r="55">
          <cell r="D55">
            <v>7</v>
          </cell>
          <cell r="M55">
            <v>15</v>
          </cell>
        </row>
        <row r="56">
          <cell r="D56">
            <v>0</v>
          </cell>
          <cell r="M56">
            <v>2</v>
          </cell>
        </row>
        <row r="58">
          <cell r="D58">
            <v>385</v>
          </cell>
          <cell r="M58">
            <v>305</v>
          </cell>
        </row>
        <row r="59">
          <cell r="D59">
            <v>51</v>
          </cell>
          <cell r="M59">
            <v>37</v>
          </cell>
        </row>
        <row r="60">
          <cell r="D60">
            <v>19</v>
          </cell>
          <cell r="M60">
            <v>21</v>
          </cell>
        </row>
        <row r="61">
          <cell r="D61">
            <v>23</v>
          </cell>
          <cell r="M61">
            <v>17</v>
          </cell>
        </row>
        <row r="62">
          <cell r="D62">
            <v>7</v>
          </cell>
          <cell r="M62">
            <v>2</v>
          </cell>
        </row>
        <row r="63">
          <cell r="D63">
            <v>49</v>
          </cell>
          <cell r="M63">
            <v>34</v>
          </cell>
        </row>
        <row r="64">
          <cell r="D64">
            <v>0</v>
          </cell>
          <cell r="M64">
            <v>1</v>
          </cell>
        </row>
        <row r="65">
          <cell r="D65">
            <v>14</v>
          </cell>
          <cell r="M65">
            <v>15</v>
          </cell>
        </row>
        <row r="66">
          <cell r="D66">
            <v>24</v>
          </cell>
          <cell r="M66">
            <v>39</v>
          </cell>
        </row>
        <row r="67">
          <cell r="D67">
            <v>58.333333333333336</v>
          </cell>
          <cell r="M67">
            <v>38.46153846153847</v>
          </cell>
        </row>
        <row r="68">
          <cell r="D68" t="str">
            <v>28:25</v>
          </cell>
          <cell r="M68" t="str">
            <v>31:35</v>
          </cell>
        </row>
        <row r="72">
          <cell r="A72" t="str">
            <v>Post</v>
          </cell>
          <cell r="C72">
            <v>161</v>
          </cell>
          <cell r="D72">
            <v>903</v>
          </cell>
          <cell r="E72">
            <v>5.608695652173913</v>
          </cell>
          <cell r="F72">
            <v>67</v>
          </cell>
          <cell r="G72">
            <v>8</v>
          </cell>
          <cell r="H72">
            <v>3</v>
          </cell>
        </row>
        <row r="73">
          <cell r="A73" t="str">
            <v>Hubbert</v>
          </cell>
          <cell r="C73">
            <v>116</v>
          </cell>
          <cell r="D73">
            <v>576</v>
          </cell>
          <cell r="E73">
            <v>4.9655172413793105</v>
          </cell>
          <cell r="F73">
            <v>21</v>
          </cell>
          <cell r="G73">
            <v>7</v>
          </cell>
          <cell r="H73">
            <v>2</v>
          </cell>
        </row>
        <row r="74">
          <cell r="A74" t="str">
            <v>Foster</v>
          </cell>
          <cell r="C74">
            <v>38</v>
          </cell>
          <cell r="D74">
            <v>65</v>
          </cell>
          <cell r="E74">
            <v>1.7105263157894737</v>
          </cell>
          <cell r="F74">
            <v>7</v>
          </cell>
          <cell r="G74">
            <v>2</v>
          </cell>
          <cell r="H74">
            <v>0</v>
          </cell>
        </row>
        <row r="75">
          <cell r="A75" t="str">
            <v>Hadl</v>
          </cell>
          <cell r="C75">
            <v>37</v>
          </cell>
          <cell r="D75">
            <v>106</v>
          </cell>
          <cell r="E75">
            <v>2.864864864864865</v>
          </cell>
          <cell r="F75">
            <v>21</v>
          </cell>
          <cell r="G75">
            <v>0</v>
          </cell>
          <cell r="H75">
            <v>0</v>
          </cell>
        </row>
        <row r="76">
          <cell r="A76" t="str">
            <v>Lowe</v>
          </cell>
          <cell r="C76">
            <v>27</v>
          </cell>
          <cell r="D76">
            <v>47</v>
          </cell>
          <cell r="E76">
            <v>1.7407407407407407</v>
          </cell>
          <cell r="F76">
            <v>48</v>
          </cell>
          <cell r="G76">
            <v>0</v>
          </cell>
          <cell r="H76">
            <v>0</v>
          </cell>
        </row>
        <row r="77">
          <cell r="A77" t="str">
            <v>Smith</v>
          </cell>
          <cell r="C77">
            <v>22</v>
          </cell>
          <cell r="D77">
            <v>104</v>
          </cell>
          <cell r="E77">
            <v>4.7272727272727275</v>
          </cell>
          <cell r="F77">
            <v>18</v>
          </cell>
          <cell r="G77">
            <v>1</v>
          </cell>
          <cell r="H77">
            <v>0</v>
          </cell>
        </row>
        <row r="78">
          <cell r="A78" t="str">
            <v>Allsion</v>
          </cell>
          <cell r="C78">
            <v>8</v>
          </cell>
          <cell r="D78">
            <v>34</v>
          </cell>
          <cell r="E78">
            <v>4.25</v>
          </cell>
          <cell r="F78">
            <v>20</v>
          </cell>
          <cell r="G78">
            <v>1</v>
          </cell>
          <cell r="H78">
            <v>0</v>
          </cell>
        </row>
        <row r="79">
          <cell r="A79" t="str">
            <v>Stephenson</v>
          </cell>
          <cell r="C79">
            <v>5</v>
          </cell>
          <cell r="D79">
            <v>-7</v>
          </cell>
          <cell r="E79">
            <v>-1.4</v>
          </cell>
          <cell r="F79">
            <v>1</v>
          </cell>
          <cell r="G79">
            <v>0</v>
          </cell>
          <cell r="H79">
            <v>0</v>
          </cell>
        </row>
        <row r="86">
          <cell r="A86" t="str">
            <v>Post</v>
          </cell>
          <cell r="C86">
            <v>20</v>
          </cell>
          <cell r="D86">
            <v>231</v>
          </cell>
          <cell r="E86">
            <v>11.55</v>
          </cell>
          <cell r="F86">
            <v>70</v>
          </cell>
          <cell r="G86">
            <v>1</v>
          </cell>
          <cell r="H86">
            <v>0</v>
          </cell>
        </row>
        <row r="87">
          <cell r="A87" t="str">
            <v>Hubbert</v>
          </cell>
          <cell r="C87">
            <v>23</v>
          </cell>
          <cell r="D87">
            <v>258</v>
          </cell>
          <cell r="E87">
            <v>11.217391304347826</v>
          </cell>
          <cell r="F87">
            <v>37</v>
          </cell>
          <cell r="G87">
            <v>2</v>
          </cell>
          <cell r="H87">
            <v>0</v>
          </cell>
        </row>
        <row r="88">
          <cell r="A88" t="str">
            <v>Foster</v>
          </cell>
          <cell r="C88">
            <v>8</v>
          </cell>
          <cell r="D88">
            <v>52</v>
          </cell>
          <cell r="E88">
            <v>6.5</v>
          </cell>
          <cell r="F88">
            <v>25</v>
          </cell>
          <cell r="G88">
            <v>0</v>
          </cell>
          <cell r="H88">
            <v>0</v>
          </cell>
        </row>
        <row r="89">
          <cell r="A89" t="str">
            <v>Lowe</v>
          </cell>
          <cell r="C89">
            <v>3</v>
          </cell>
          <cell r="D89">
            <v>27</v>
          </cell>
          <cell r="E89">
            <v>9</v>
          </cell>
          <cell r="F89">
            <v>14</v>
          </cell>
          <cell r="G89">
            <v>0</v>
          </cell>
          <cell r="H89">
            <v>0</v>
          </cell>
        </row>
        <row r="91">
          <cell r="A91" t="str">
            <v>Alworth</v>
          </cell>
          <cell r="C91">
            <v>52</v>
          </cell>
          <cell r="D91">
            <v>1021</v>
          </cell>
          <cell r="E91">
            <v>19.634615384615383</v>
          </cell>
          <cell r="F91">
            <v>78</v>
          </cell>
          <cell r="G91">
            <v>7</v>
          </cell>
          <cell r="H91">
            <v>2</v>
          </cell>
        </row>
        <row r="92">
          <cell r="A92" t="str">
            <v>Garrison</v>
          </cell>
          <cell r="C92">
            <v>41</v>
          </cell>
          <cell r="D92">
            <v>671</v>
          </cell>
          <cell r="E92">
            <v>16.365853658536587</v>
          </cell>
          <cell r="F92">
            <v>71</v>
          </cell>
          <cell r="G92">
            <v>6</v>
          </cell>
          <cell r="H92">
            <v>0</v>
          </cell>
        </row>
        <row r="93">
          <cell r="A93" t="str">
            <v>Frazier</v>
          </cell>
          <cell r="C93">
            <v>52</v>
          </cell>
          <cell r="D93">
            <v>884</v>
          </cell>
          <cell r="E93">
            <v>17</v>
          </cell>
          <cell r="F93">
            <v>69</v>
          </cell>
          <cell r="G93">
            <v>6</v>
          </cell>
          <cell r="H93">
            <v>1</v>
          </cell>
        </row>
        <row r="94">
          <cell r="A94" t="str">
            <v>MacKinnon</v>
          </cell>
          <cell r="C94">
            <v>1</v>
          </cell>
          <cell r="D94">
            <v>32</v>
          </cell>
          <cell r="E94">
            <v>32</v>
          </cell>
          <cell r="F94">
            <v>32</v>
          </cell>
          <cell r="G94">
            <v>0</v>
          </cell>
          <cell r="H94">
            <v>0</v>
          </cell>
        </row>
        <row r="95">
          <cell r="A95" t="str">
            <v>Newell</v>
          </cell>
          <cell r="C95">
            <v>7</v>
          </cell>
          <cell r="D95">
            <v>44</v>
          </cell>
          <cell r="E95">
            <v>6.285714285714286</v>
          </cell>
          <cell r="F95">
            <v>30</v>
          </cell>
          <cell r="G95">
            <v>0</v>
          </cell>
          <cell r="H95">
            <v>0</v>
          </cell>
        </row>
        <row r="102">
          <cell r="A102" t="str">
            <v>Hadl</v>
          </cell>
          <cell r="C102">
            <v>401</v>
          </cell>
          <cell r="D102">
            <v>204</v>
          </cell>
          <cell r="E102">
            <v>50.87281795511222</v>
          </cell>
          <cell r="F102">
            <v>3241</v>
          </cell>
          <cell r="G102">
            <v>23</v>
          </cell>
          <cell r="H102">
            <v>78</v>
          </cell>
          <cell r="I102">
            <v>29</v>
          </cell>
          <cell r="J102">
            <v>5.7356608478802995</v>
          </cell>
          <cell r="K102">
            <v>7.231920199501247</v>
          </cell>
          <cell r="L102">
            <v>8.082294264339152</v>
          </cell>
          <cell r="M102">
            <v>67.13944305901911</v>
          </cell>
          <cell r="N102">
            <v>4</v>
          </cell>
        </row>
        <row r="103">
          <cell r="A103" t="str">
            <v>Stephenson</v>
          </cell>
          <cell r="C103">
            <v>4</v>
          </cell>
          <cell r="D103">
            <v>1</v>
          </cell>
          <cell r="E103">
            <v>25</v>
          </cell>
          <cell r="F103">
            <v>7</v>
          </cell>
          <cell r="G103">
            <v>0</v>
          </cell>
          <cell r="H103">
            <v>7</v>
          </cell>
          <cell r="I103">
            <v>0</v>
          </cell>
          <cell r="J103">
            <v>0</v>
          </cell>
          <cell r="K103">
            <v>0</v>
          </cell>
          <cell r="L103">
            <v>1.75</v>
          </cell>
          <cell r="M103">
            <v>39.583333333333336</v>
          </cell>
          <cell r="N103">
            <v>0</v>
          </cell>
        </row>
        <row r="108">
          <cell r="A108" t="str">
            <v>Duncan</v>
          </cell>
          <cell r="C108">
            <v>36</v>
          </cell>
          <cell r="D108">
            <v>5</v>
          </cell>
          <cell r="E108">
            <v>512</v>
          </cell>
          <cell r="F108">
            <v>14.222222222222221</v>
          </cell>
          <cell r="G108">
            <v>57</v>
          </cell>
          <cell r="H108">
            <v>0</v>
          </cell>
          <cell r="I108">
            <v>0</v>
          </cell>
        </row>
        <row r="109">
          <cell r="A109" t="str">
            <v>Graham</v>
          </cell>
          <cell r="C109">
            <v>2</v>
          </cell>
          <cell r="D109">
            <v>2</v>
          </cell>
          <cell r="E109">
            <v>1</v>
          </cell>
          <cell r="F109">
            <v>0.5</v>
          </cell>
          <cell r="G109">
            <v>1</v>
          </cell>
          <cell r="H109">
            <v>0</v>
          </cell>
          <cell r="I109">
            <v>0</v>
          </cell>
        </row>
        <row r="118">
          <cell r="A118" t="str">
            <v>Tolbert</v>
          </cell>
          <cell r="C118">
            <v>20</v>
          </cell>
          <cell r="D118">
            <v>357</v>
          </cell>
          <cell r="E118">
            <v>17.85</v>
          </cell>
          <cell r="F118">
            <v>57</v>
          </cell>
          <cell r="G118">
            <v>0</v>
          </cell>
          <cell r="H118">
            <v>0</v>
          </cell>
        </row>
        <row r="119">
          <cell r="A119" t="str">
            <v>Post</v>
          </cell>
          <cell r="C119">
            <v>15</v>
          </cell>
          <cell r="D119">
            <v>405</v>
          </cell>
          <cell r="E119">
            <v>27</v>
          </cell>
          <cell r="F119">
            <v>69</v>
          </cell>
          <cell r="G119">
            <v>0</v>
          </cell>
          <cell r="H119">
            <v>1</v>
          </cell>
        </row>
        <row r="120">
          <cell r="A120" t="str">
            <v>Duncan</v>
          </cell>
          <cell r="C120">
            <v>6</v>
          </cell>
          <cell r="D120">
            <v>131</v>
          </cell>
          <cell r="E120">
            <v>21.833333333333332</v>
          </cell>
          <cell r="F120">
            <v>28</v>
          </cell>
          <cell r="G120">
            <v>0</v>
          </cell>
          <cell r="H120">
            <v>0</v>
          </cell>
        </row>
        <row r="128">
          <cell r="A128" t="str">
            <v>Redman</v>
          </cell>
          <cell r="C128">
            <v>63</v>
          </cell>
          <cell r="D128">
            <v>2162</v>
          </cell>
          <cell r="E128">
            <v>34.317460317460316</v>
          </cell>
          <cell r="F128">
            <v>55</v>
          </cell>
          <cell r="G128">
            <v>0</v>
          </cell>
        </row>
        <row r="129">
          <cell r="A129" t="str">
            <v>Cordill</v>
          </cell>
          <cell r="C129">
            <v>3</v>
          </cell>
          <cell r="D129">
            <v>138</v>
          </cell>
          <cell r="E129">
            <v>46</v>
          </cell>
          <cell r="F129">
            <v>54</v>
          </cell>
          <cell r="G129">
            <v>0</v>
          </cell>
        </row>
        <row r="132">
          <cell r="A132" t="str">
            <v>Raaphorst</v>
          </cell>
          <cell r="C132">
            <v>75</v>
          </cell>
          <cell r="D132">
            <v>12</v>
          </cell>
          <cell r="E132">
            <v>49</v>
          </cell>
          <cell r="F132">
            <v>49</v>
          </cell>
          <cell r="G132">
            <v>24</v>
          </cell>
          <cell r="H132">
            <v>14</v>
          </cell>
          <cell r="I132">
            <v>58.333333333333336</v>
          </cell>
          <cell r="J132">
            <v>37</v>
          </cell>
        </row>
        <row r="136">
          <cell r="A136" t="str">
            <v>Beauchamp</v>
          </cell>
          <cell r="C136">
            <v>8</v>
          </cell>
          <cell r="D136">
            <v>102</v>
          </cell>
          <cell r="E136">
            <v>12.75</v>
          </cell>
          <cell r="F136">
            <v>29</v>
          </cell>
          <cell r="G136">
            <v>0</v>
          </cell>
          <cell r="H136">
            <v>0</v>
          </cell>
        </row>
        <row r="138">
          <cell r="A138" t="str">
            <v>Duncan</v>
          </cell>
          <cell r="C138">
            <v>3</v>
          </cell>
          <cell r="D138">
            <v>241</v>
          </cell>
          <cell r="E138">
            <v>80.33333333333333</v>
          </cell>
          <cell r="F138">
            <v>86</v>
          </cell>
          <cell r="G138">
            <v>3</v>
          </cell>
          <cell r="H138">
            <v>0</v>
          </cell>
        </row>
        <row r="139">
          <cell r="A139" t="str">
            <v>Graham</v>
          </cell>
          <cell r="C139">
            <v>3</v>
          </cell>
          <cell r="D139">
            <v>66</v>
          </cell>
          <cell r="E139">
            <v>22</v>
          </cell>
          <cell r="F139">
            <v>41</v>
          </cell>
          <cell r="G139">
            <v>2</v>
          </cell>
          <cell r="H139">
            <v>0</v>
          </cell>
        </row>
        <row r="148">
          <cell r="A148" t="str">
            <v>Day</v>
          </cell>
          <cell r="C148">
            <v>8</v>
          </cell>
          <cell r="D148">
            <v>54</v>
          </cell>
        </row>
        <row r="149">
          <cell r="A149" t="str">
            <v>Ridge</v>
          </cell>
          <cell r="C149">
            <v>7</v>
          </cell>
          <cell r="D149">
            <v>49</v>
          </cell>
        </row>
        <row r="150">
          <cell r="A150" t="str">
            <v>Redman</v>
          </cell>
          <cell r="C150">
            <v>1</v>
          </cell>
          <cell r="D150">
            <v>4</v>
          </cell>
        </row>
        <row r="151">
          <cell r="A151" t="str">
            <v>Appleton</v>
          </cell>
          <cell r="C151">
            <v>2</v>
          </cell>
          <cell r="D151">
            <v>22</v>
          </cell>
        </row>
        <row r="153">
          <cell r="A153" t="str">
            <v>Buncom</v>
          </cell>
          <cell r="C153">
            <v>1</v>
          </cell>
          <cell r="D153">
            <v>9</v>
          </cell>
        </row>
        <row r="154">
          <cell r="A154" t="str">
            <v>Graham</v>
          </cell>
          <cell r="C154">
            <v>1</v>
          </cell>
          <cell r="D15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KCC"/>
      <sheetName val="@Mia"/>
      <sheetName val="@SDC"/>
      <sheetName val="Oak"/>
      <sheetName val="Mia"/>
      <sheetName val="@Bos"/>
      <sheetName val="NYJ"/>
      <sheetName val="@Buf"/>
      <sheetName val="@Cin"/>
      <sheetName val="@NYJ"/>
      <sheetName val="Den"/>
      <sheetName val="@KCC"/>
      <sheetName val="Buf"/>
      <sheetName val="Bos"/>
    </sheetNames>
    <sheetDataSet>
      <sheetData sheetId="0">
        <row r="74">
          <cell r="A74" t="str">
            <v>Blanks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Hou"/>
      <sheetName val="Oak"/>
      <sheetName val="KCC"/>
      <sheetName val="@Hou"/>
      <sheetName val="Buf"/>
      <sheetName val="@Cin"/>
      <sheetName val="@Den"/>
      <sheetName val="@SDC"/>
      <sheetName val="@Buf"/>
      <sheetName val="Cin"/>
      <sheetName val="@Bos"/>
      <sheetName val="@NYJ"/>
      <sheetName val="Bos"/>
      <sheetName val="NYJ"/>
    </sheetNames>
    <sheetDataSet>
      <sheetData sheetId="0">
        <row r="75">
          <cell r="A75" t="str">
            <v>Griese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Buf"/>
      <sheetName val="@NYJ"/>
      <sheetName val="@Den"/>
      <sheetName val="@Oak"/>
      <sheetName val="Hou"/>
      <sheetName val="Buf"/>
      <sheetName val="NYJ"/>
      <sheetName val="Den"/>
      <sheetName val="SDC"/>
      <sheetName val="@KCC"/>
      <sheetName val="Mia"/>
      <sheetName val="Cin"/>
      <sheetName val="@Mia"/>
      <sheetName val="@Hou"/>
    </sheetNames>
    <sheetDataSet>
      <sheetData sheetId="0">
        <row r="73">
          <cell r="A73" t="str">
            <v>G.Thomas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Bos"/>
      <sheetName val="Oak"/>
      <sheetName val="@Cin"/>
      <sheetName val="NYJ"/>
      <sheetName val="KCC"/>
      <sheetName val="@Mia"/>
      <sheetName val="@Bos"/>
      <sheetName val="Hou"/>
      <sheetName val="@NYJ"/>
      <sheetName val="Mia"/>
      <sheetName val="SDC"/>
      <sheetName val="Den"/>
      <sheetName val="@Oak"/>
      <sheetName val="@Hou"/>
    </sheetNames>
    <sheetDataSet>
      <sheetData sheetId="0">
        <row r="73">
          <cell r="A73" t="str">
            <v>B.Cappadona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Hou"/>
      <sheetName val="NYJ"/>
      <sheetName val="Den"/>
      <sheetName val="@Mia"/>
      <sheetName val="@Buf"/>
      <sheetName val="Cin"/>
      <sheetName val="Oak"/>
      <sheetName val="SDC"/>
      <sheetName val="@Oak"/>
      <sheetName val="@Cin"/>
      <sheetName val="Bos"/>
      <sheetName val="Hou"/>
      <sheetName val="@SDC"/>
      <sheetName val="@Den"/>
    </sheetNames>
    <sheetDataSet>
      <sheetData sheetId="0">
        <row r="75">
          <cell r="A75" t="str">
            <v>Coan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Cin"/>
      <sheetName val="@KCC"/>
      <sheetName val="Bos"/>
      <sheetName val="Cin"/>
      <sheetName val="@NYJ"/>
      <sheetName val="@SDC"/>
      <sheetName val="Mia"/>
      <sheetName val="@Bos"/>
      <sheetName val="Oak"/>
      <sheetName val="@Hou"/>
      <sheetName val="Buf"/>
      <sheetName val="SDC"/>
      <sheetName val="@Oak"/>
      <sheetName val="KCC"/>
    </sheetNames>
    <sheetDataSet>
      <sheetData sheetId="0">
        <row r="73">
          <cell r="A73" t="str">
            <v>Lynch</v>
          </cell>
        </row>
        <row r="75">
          <cell r="A75" t="str">
            <v>Briscoe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BUF"/>
      <sheetName val="@DEN"/>
      <sheetName val="MIA"/>
      <sheetName val="OAK"/>
      <sheetName val="HOU"/>
      <sheetName val="@MIA"/>
      <sheetName val="BOS"/>
      <sheetName val="@KCC"/>
      <sheetName val="BUF"/>
      <sheetName val="@BOS"/>
      <sheetName val="DEN"/>
      <sheetName val="KCC"/>
      <sheetName val="@OAK"/>
      <sheetName val="@SDC"/>
      <sheetName val="blank1"/>
      <sheetName val="blank"/>
    </sheetNames>
    <sheetDataSet>
      <sheetData sheetId="0">
        <row r="2">
          <cell r="E2">
            <v>8</v>
          </cell>
          <cell r="F2">
            <v>4</v>
          </cell>
          <cell r="G2">
            <v>2</v>
          </cell>
        </row>
        <row r="6">
          <cell r="D6">
            <v>230</v>
          </cell>
          <cell r="M6">
            <v>210</v>
          </cell>
        </row>
        <row r="8">
          <cell r="D8">
            <v>388</v>
          </cell>
          <cell r="M8">
            <v>413</v>
          </cell>
        </row>
        <row r="9">
          <cell r="D9">
            <v>1163</v>
          </cell>
          <cell r="M9">
            <v>1883</v>
          </cell>
        </row>
        <row r="10">
          <cell r="D10">
            <v>2.997422680412371</v>
          </cell>
          <cell r="M10">
            <v>4.559322033898305</v>
          </cell>
        </row>
        <row r="12">
          <cell r="D12">
            <v>466</v>
          </cell>
          <cell r="M12">
            <v>425</v>
          </cell>
        </row>
        <row r="13">
          <cell r="D13">
            <v>256</v>
          </cell>
          <cell r="M13">
            <v>204</v>
          </cell>
        </row>
        <row r="14">
          <cell r="D14">
            <v>54.93562231759657</v>
          </cell>
          <cell r="M14">
            <v>48</v>
          </cell>
        </row>
        <row r="15">
          <cell r="D15">
            <v>4401</v>
          </cell>
          <cell r="M15">
            <v>2881</v>
          </cell>
        </row>
        <row r="16">
          <cell r="D16">
            <v>25</v>
          </cell>
          <cell r="M16">
            <v>47</v>
          </cell>
        </row>
        <row r="17">
          <cell r="D17">
            <v>220</v>
          </cell>
          <cell r="M17">
            <v>315</v>
          </cell>
        </row>
        <row r="18">
          <cell r="D18">
            <v>4181</v>
          </cell>
          <cell r="M18">
            <v>2566</v>
          </cell>
        </row>
        <row r="19">
          <cell r="D19">
            <v>8.972103004291846</v>
          </cell>
          <cell r="M19">
            <v>6.03764705882353</v>
          </cell>
        </row>
        <row r="20">
          <cell r="D20">
            <v>17.19140625</v>
          </cell>
          <cell r="M20">
            <v>14.122549019607844</v>
          </cell>
        </row>
        <row r="23">
          <cell r="D23">
            <v>5344</v>
          </cell>
          <cell r="M23">
            <v>4449</v>
          </cell>
        </row>
        <row r="24">
          <cell r="D24">
            <v>21.762724550898206</v>
          </cell>
          <cell r="M24">
            <v>42.32411777927624</v>
          </cell>
        </row>
        <row r="25">
          <cell r="D25">
            <v>78.2372754491018</v>
          </cell>
          <cell r="M25">
            <v>57.675882220723764</v>
          </cell>
        </row>
        <row r="27">
          <cell r="D27">
            <v>879</v>
          </cell>
          <cell r="M27">
            <v>885</v>
          </cell>
        </row>
        <row r="28">
          <cell r="D28">
            <v>6.079635949943117</v>
          </cell>
          <cell r="M28">
            <v>5.027118644067796</v>
          </cell>
        </row>
        <row r="31">
          <cell r="D31">
            <v>33</v>
          </cell>
          <cell r="M31">
            <v>27</v>
          </cell>
        </row>
        <row r="32">
          <cell r="D32">
            <v>410</v>
          </cell>
          <cell r="M32">
            <v>308</v>
          </cell>
        </row>
        <row r="33">
          <cell r="D33">
            <v>2</v>
          </cell>
          <cell r="M33">
            <v>2</v>
          </cell>
        </row>
        <row r="35">
          <cell r="D35">
            <v>61</v>
          </cell>
          <cell r="M35">
            <v>77</v>
          </cell>
        </row>
        <row r="36">
          <cell r="D36">
            <v>2468</v>
          </cell>
          <cell r="M36">
            <v>2959</v>
          </cell>
        </row>
        <row r="37">
          <cell r="D37">
            <v>40.459016393442624</v>
          </cell>
          <cell r="M37">
            <v>38.42857142857143</v>
          </cell>
        </row>
        <row r="39">
          <cell r="D39">
            <v>50</v>
          </cell>
          <cell r="M39">
            <v>33</v>
          </cell>
        </row>
        <row r="40">
          <cell r="D40">
            <v>412</v>
          </cell>
          <cell r="M40">
            <v>296</v>
          </cell>
        </row>
        <row r="41">
          <cell r="D41">
            <v>8.24</v>
          </cell>
          <cell r="M41">
            <v>8.969696969696969</v>
          </cell>
        </row>
        <row r="42">
          <cell r="D42">
            <v>0</v>
          </cell>
          <cell r="M42">
            <v>0</v>
          </cell>
        </row>
        <row r="44">
          <cell r="D44">
            <v>47</v>
          </cell>
          <cell r="M44">
            <v>44</v>
          </cell>
        </row>
        <row r="45">
          <cell r="D45">
            <v>918</v>
          </cell>
          <cell r="M45">
            <v>863</v>
          </cell>
        </row>
        <row r="46">
          <cell r="D46">
            <v>19.53191489361702</v>
          </cell>
          <cell r="M46">
            <v>19.613636363636363</v>
          </cell>
        </row>
        <row r="47">
          <cell r="D47">
            <v>0</v>
          </cell>
          <cell r="M47">
            <v>0</v>
          </cell>
        </row>
        <row r="49">
          <cell r="D49">
            <v>46</v>
          </cell>
          <cell r="M49">
            <v>58</v>
          </cell>
        </row>
        <row r="50">
          <cell r="D50">
            <v>348</v>
          </cell>
          <cell r="M50">
            <v>443</v>
          </cell>
        </row>
        <row r="52">
          <cell r="D52">
            <v>19</v>
          </cell>
          <cell r="M52">
            <v>35</v>
          </cell>
        </row>
        <row r="53">
          <cell r="D53">
            <v>9</v>
          </cell>
          <cell r="M53">
            <v>26</v>
          </cell>
        </row>
        <row r="54">
          <cell r="D54">
            <v>2</v>
          </cell>
          <cell r="M54">
            <v>0</v>
          </cell>
        </row>
        <row r="55">
          <cell r="D55">
            <v>13</v>
          </cell>
          <cell r="M55">
            <v>9</v>
          </cell>
        </row>
        <row r="56">
          <cell r="D56">
            <v>1</v>
          </cell>
          <cell r="M56">
            <v>0</v>
          </cell>
        </row>
        <row r="58">
          <cell r="D58">
            <v>336</v>
          </cell>
          <cell r="M58">
            <v>270</v>
          </cell>
        </row>
        <row r="59">
          <cell r="D59">
            <v>42</v>
          </cell>
          <cell r="M59">
            <v>33</v>
          </cell>
        </row>
        <row r="60">
          <cell r="D60">
            <v>12</v>
          </cell>
          <cell r="M60">
            <v>18</v>
          </cell>
        </row>
        <row r="61">
          <cell r="D61">
            <v>27</v>
          </cell>
          <cell r="M61">
            <v>16</v>
          </cell>
        </row>
        <row r="62">
          <cell r="D62">
            <v>3</v>
          </cell>
          <cell r="M62">
            <v>2</v>
          </cell>
        </row>
        <row r="63">
          <cell r="D63">
            <v>35</v>
          </cell>
          <cell r="M63">
            <v>31</v>
          </cell>
        </row>
        <row r="64">
          <cell r="D64">
            <v>2</v>
          </cell>
          <cell r="M64">
            <v>1</v>
          </cell>
        </row>
        <row r="65">
          <cell r="D65">
            <v>15</v>
          </cell>
          <cell r="M65">
            <v>13</v>
          </cell>
        </row>
        <row r="66">
          <cell r="D66">
            <v>27</v>
          </cell>
          <cell r="M66">
            <v>30</v>
          </cell>
        </row>
        <row r="67">
          <cell r="D67">
            <v>55.55555555555556</v>
          </cell>
          <cell r="M67">
            <v>43.333333333333336</v>
          </cell>
        </row>
        <row r="68">
          <cell r="D68" t="str">
            <v>30:26</v>
          </cell>
          <cell r="M68" t="str">
            <v>29:34</v>
          </cell>
        </row>
        <row r="72">
          <cell r="A72" t="str">
            <v>Boozer</v>
          </cell>
          <cell r="C72">
            <v>119</v>
          </cell>
          <cell r="D72">
            <v>312</v>
          </cell>
          <cell r="E72">
            <v>2.6218487394957983</v>
          </cell>
          <cell r="F72">
            <v>48</v>
          </cell>
          <cell r="G72">
            <v>4</v>
          </cell>
          <cell r="H72">
            <v>2</v>
          </cell>
        </row>
        <row r="73">
          <cell r="A73" t="str">
            <v>Mathis</v>
          </cell>
          <cell r="C73">
            <v>77</v>
          </cell>
          <cell r="D73">
            <v>289</v>
          </cell>
          <cell r="E73">
            <v>3.7532467532467533</v>
          </cell>
          <cell r="F73">
            <v>21</v>
          </cell>
          <cell r="G73">
            <v>0</v>
          </cell>
          <cell r="H73">
            <v>1</v>
          </cell>
        </row>
        <row r="74">
          <cell r="A74" t="str">
            <v>Smolinski</v>
          </cell>
          <cell r="C74">
            <v>64</v>
          </cell>
          <cell r="D74">
            <v>115</v>
          </cell>
          <cell r="E74">
            <v>1.796875</v>
          </cell>
          <cell r="F74">
            <v>12</v>
          </cell>
          <cell r="G74">
            <v>1</v>
          </cell>
          <cell r="H74">
            <v>0</v>
          </cell>
        </row>
        <row r="75">
          <cell r="A75" t="str">
            <v>Snell</v>
          </cell>
          <cell r="C75">
            <v>61</v>
          </cell>
          <cell r="D75">
            <v>237</v>
          </cell>
          <cell r="E75">
            <v>3.8852459016393444</v>
          </cell>
          <cell r="F75">
            <v>25</v>
          </cell>
          <cell r="G75">
            <v>4</v>
          </cell>
          <cell r="H75">
            <v>0</v>
          </cell>
        </row>
        <row r="76">
          <cell r="A76" t="str">
            <v>Billy Joe</v>
          </cell>
          <cell r="C76">
            <v>31</v>
          </cell>
          <cell r="D76">
            <v>104</v>
          </cell>
          <cell r="E76">
            <v>3.3548387096774195</v>
          </cell>
          <cell r="F76">
            <v>46</v>
          </cell>
          <cell r="G76">
            <v>2</v>
          </cell>
          <cell r="H76">
            <v>0</v>
          </cell>
        </row>
        <row r="77">
          <cell r="A77" t="str">
            <v>Haynes</v>
          </cell>
          <cell r="C77">
            <v>16</v>
          </cell>
          <cell r="D77">
            <v>72</v>
          </cell>
          <cell r="E77">
            <v>4.5</v>
          </cell>
          <cell r="F77">
            <v>27</v>
          </cell>
          <cell r="G77">
            <v>1</v>
          </cell>
          <cell r="H77">
            <v>1</v>
          </cell>
        </row>
        <row r="78">
          <cell r="A78" t="str">
            <v>Namath</v>
          </cell>
          <cell r="C78">
            <v>18</v>
          </cell>
          <cell r="D78">
            <v>33</v>
          </cell>
          <cell r="E78">
            <v>1.8333333333333333</v>
          </cell>
          <cell r="F78">
            <v>23</v>
          </cell>
          <cell r="G78">
            <v>0</v>
          </cell>
          <cell r="H78">
            <v>0</v>
          </cell>
        </row>
        <row r="79">
          <cell r="A79" t="str">
            <v>Taliaferro</v>
          </cell>
          <cell r="C79">
            <v>2</v>
          </cell>
          <cell r="D79">
            <v>1</v>
          </cell>
          <cell r="E79">
            <v>0.5</v>
          </cell>
          <cell r="F79">
            <v>3</v>
          </cell>
          <cell r="G79">
            <v>0</v>
          </cell>
          <cell r="H79">
            <v>0</v>
          </cell>
        </row>
        <row r="86">
          <cell r="A86" t="str">
            <v>Maynard</v>
          </cell>
          <cell r="C86">
            <v>67</v>
          </cell>
          <cell r="D86">
            <v>1653</v>
          </cell>
          <cell r="E86">
            <v>24.671641791044777</v>
          </cell>
          <cell r="F86">
            <v>75</v>
          </cell>
          <cell r="G86">
            <v>10</v>
          </cell>
          <cell r="H86">
            <v>0</v>
          </cell>
        </row>
        <row r="87">
          <cell r="A87" t="str">
            <v>Sauer</v>
          </cell>
          <cell r="C87">
            <v>84</v>
          </cell>
          <cell r="D87">
            <v>1504</v>
          </cell>
          <cell r="E87">
            <v>17.904761904761905</v>
          </cell>
          <cell r="F87">
            <v>69</v>
          </cell>
          <cell r="G87">
            <v>11</v>
          </cell>
          <cell r="H87">
            <v>0</v>
          </cell>
        </row>
        <row r="88">
          <cell r="A88" t="str">
            <v>Lammons</v>
          </cell>
          <cell r="C88">
            <v>44</v>
          </cell>
          <cell r="D88">
            <v>586</v>
          </cell>
          <cell r="E88">
            <v>13.318181818181818</v>
          </cell>
          <cell r="F88">
            <v>60</v>
          </cell>
          <cell r="G88">
            <v>4</v>
          </cell>
          <cell r="H88">
            <v>1</v>
          </cell>
        </row>
        <row r="89">
          <cell r="A89" t="str">
            <v>B.Turner</v>
          </cell>
          <cell r="C89">
            <v>3</v>
          </cell>
          <cell r="D89">
            <v>35</v>
          </cell>
          <cell r="E89">
            <v>11.666666666666666</v>
          </cell>
          <cell r="F89">
            <v>20</v>
          </cell>
          <cell r="G89">
            <v>0</v>
          </cell>
          <cell r="H89">
            <v>0</v>
          </cell>
        </row>
        <row r="90">
          <cell r="A90" t="str">
            <v>Boozer</v>
          </cell>
          <cell r="C90">
            <v>13</v>
          </cell>
          <cell r="D90">
            <v>213</v>
          </cell>
          <cell r="E90">
            <v>16.384615384615383</v>
          </cell>
          <cell r="F90">
            <v>52</v>
          </cell>
          <cell r="G90">
            <v>1</v>
          </cell>
          <cell r="H90">
            <v>1</v>
          </cell>
        </row>
        <row r="91">
          <cell r="A91" t="str">
            <v>Mathis</v>
          </cell>
          <cell r="C91">
            <v>12</v>
          </cell>
          <cell r="D91">
            <v>286</v>
          </cell>
          <cell r="E91">
            <v>23.833333333333332</v>
          </cell>
          <cell r="F91">
            <v>52</v>
          </cell>
          <cell r="G91">
            <v>0</v>
          </cell>
          <cell r="H91">
            <v>1</v>
          </cell>
        </row>
        <row r="92">
          <cell r="A92" t="str">
            <v>Smolinski</v>
          </cell>
          <cell r="C92">
            <v>9</v>
          </cell>
          <cell r="D92">
            <v>60</v>
          </cell>
          <cell r="E92">
            <v>6.666666666666667</v>
          </cell>
          <cell r="F92">
            <v>15</v>
          </cell>
          <cell r="G92">
            <v>1</v>
          </cell>
          <cell r="H92">
            <v>0</v>
          </cell>
        </row>
        <row r="93">
          <cell r="A93" t="str">
            <v>Snell</v>
          </cell>
          <cell r="C93">
            <v>17</v>
          </cell>
          <cell r="D93">
            <v>90</v>
          </cell>
          <cell r="E93">
            <v>5.294117647058823</v>
          </cell>
          <cell r="F93">
            <v>34</v>
          </cell>
          <cell r="G93">
            <v>0</v>
          </cell>
          <cell r="H93">
            <v>1</v>
          </cell>
        </row>
        <row r="94">
          <cell r="A94" t="str">
            <v>Billy Joe</v>
          </cell>
          <cell r="C94">
            <v>5</v>
          </cell>
          <cell r="D94">
            <v>49</v>
          </cell>
          <cell r="E94">
            <v>9.8</v>
          </cell>
          <cell r="F94">
            <v>28</v>
          </cell>
          <cell r="G94">
            <v>0</v>
          </cell>
          <cell r="H94">
            <v>1</v>
          </cell>
        </row>
        <row r="102">
          <cell r="A102" t="str">
            <v>Namath</v>
          </cell>
          <cell r="C102">
            <v>461</v>
          </cell>
          <cell r="D102">
            <v>252</v>
          </cell>
          <cell r="E102">
            <v>54.66377440347071</v>
          </cell>
          <cell r="F102">
            <v>4349</v>
          </cell>
          <cell r="G102">
            <v>27</v>
          </cell>
          <cell r="H102">
            <v>75</v>
          </cell>
          <cell r="I102">
            <v>33</v>
          </cell>
          <cell r="J102">
            <v>5.856832971800434</v>
          </cell>
          <cell r="K102">
            <v>7.158351409978309</v>
          </cell>
          <cell r="L102">
            <v>9.433839479392624</v>
          </cell>
          <cell r="M102">
            <v>76.64045553145336</v>
          </cell>
          <cell r="N102">
            <v>6</v>
          </cell>
        </row>
        <row r="103">
          <cell r="A103" t="str">
            <v>Taliaferro</v>
          </cell>
          <cell r="C103">
            <v>5</v>
          </cell>
          <cell r="D103">
            <v>4</v>
          </cell>
          <cell r="E103">
            <v>80</v>
          </cell>
          <cell r="F103">
            <v>52</v>
          </cell>
          <cell r="G103">
            <v>0</v>
          </cell>
          <cell r="H103">
            <v>32</v>
          </cell>
          <cell r="I103">
            <v>0</v>
          </cell>
          <cell r="J103">
            <v>0</v>
          </cell>
          <cell r="K103">
            <v>0</v>
          </cell>
          <cell r="L103">
            <v>10.4</v>
          </cell>
          <cell r="M103">
            <v>112.08333333333333</v>
          </cell>
          <cell r="N103">
            <v>0</v>
          </cell>
        </row>
        <row r="108">
          <cell r="A108" t="str">
            <v>Baird</v>
          </cell>
          <cell r="C108">
            <v>29</v>
          </cell>
          <cell r="D108">
            <v>2</v>
          </cell>
          <cell r="E108">
            <v>321</v>
          </cell>
          <cell r="F108">
            <v>11.068965517241379</v>
          </cell>
          <cell r="G108">
            <v>49</v>
          </cell>
          <cell r="H108">
            <v>0</v>
          </cell>
          <cell r="I108">
            <v>2</v>
          </cell>
        </row>
        <row r="109">
          <cell r="A109" t="str">
            <v>Christy</v>
          </cell>
          <cell r="C109">
            <v>16</v>
          </cell>
          <cell r="D109">
            <v>2</v>
          </cell>
          <cell r="E109">
            <v>85</v>
          </cell>
          <cell r="F109">
            <v>5.3125</v>
          </cell>
          <cell r="G109">
            <v>15</v>
          </cell>
          <cell r="H109">
            <v>0</v>
          </cell>
          <cell r="I109">
            <v>0</v>
          </cell>
        </row>
        <row r="110">
          <cell r="A110" t="str">
            <v>Lewis</v>
          </cell>
          <cell r="C110">
            <v>5</v>
          </cell>
          <cell r="D110">
            <v>1</v>
          </cell>
          <cell r="E110">
            <v>6</v>
          </cell>
          <cell r="F110">
            <v>1.2</v>
          </cell>
          <cell r="G110">
            <v>4</v>
          </cell>
          <cell r="H110">
            <v>0</v>
          </cell>
          <cell r="I110">
            <v>0</v>
          </cell>
        </row>
        <row r="118">
          <cell r="A118" t="str">
            <v>Christy</v>
          </cell>
          <cell r="C118">
            <v>27</v>
          </cell>
          <cell r="D118">
            <v>509</v>
          </cell>
          <cell r="E118">
            <v>18.85185185185185</v>
          </cell>
          <cell r="F118">
            <v>35</v>
          </cell>
          <cell r="G118">
            <v>0</v>
          </cell>
          <cell r="H118">
            <v>0</v>
          </cell>
        </row>
        <row r="119">
          <cell r="A119" t="str">
            <v>Boozer</v>
          </cell>
          <cell r="C119">
            <v>11</v>
          </cell>
          <cell r="D119">
            <v>173</v>
          </cell>
          <cell r="E119">
            <v>15.727272727272727</v>
          </cell>
          <cell r="F119">
            <v>34</v>
          </cell>
          <cell r="G119">
            <v>0</v>
          </cell>
          <cell r="H119">
            <v>0</v>
          </cell>
        </row>
        <row r="120">
          <cell r="A120" t="str">
            <v>Brannan</v>
          </cell>
          <cell r="C120">
            <v>9</v>
          </cell>
          <cell r="D120">
            <v>236</v>
          </cell>
          <cell r="E120">
            <v>26.22222222222222</v>
          </cell>
          <cell r="F120">
            <v>49</v>
          </cell>
          <cell r="G120">
            <v>0</v>
          </cell>
          <cell r="H120">
            <v>1</v>
          </cell>
        </row>
        <row r="128">
          <cell r="A128" t="str">
            <v>C.Johnson</v>
          </cell>
          <cell r="C128">
            <v>61</v>
          </cell>
          <cell r="D128">
            <v>2468</v>
          </cell>
          <cell r="E128">
            <v>40.459016393442624</v>
          </cell>
          <cell r="F128">
            <v>55</v>
          </cell>
          <cell r="G128">
            <v>0</v>
          </cell>
        </row>
        <row r="132">
          <cell r="A132" t="str">
            <v>J.Turner</v>
          </cell>
          <cell r="C132">
            <v>69</v>
          </cell>
          <cell r="D132">
            <v>22</v>
          </cell>
          <cell r="E132">
            <v>43</v>
          </cell>
          <cell r="F132">
            <v>36</v>
          </cell>
          <cell r="G132">
            <v>25</v>
          </cell>
          <cell r="H132">
            <v>14</v>
          </cell>
          <cell r="I132">
            <v>56.00000000000001</v>
          </cell>
          <cell r="J132">
            <v>37</v>
          </cell>
        </row>
        <row r="136">
          <cell r="A136" t="str">
            <v>Grantham</v>
          </cell>
          <cell r="C136">
            <v>9</v>
          </cell>
          <cell r="D136">
            <v>111</v>
          </cell>
          <cell r="E136">
            <v>12.333333333333334</v>
          </cell>
          <cell r="F136">
            <v>32</v>
          </cell>
          <cell r="G136">
            <v>0</v>
          </cell>
          <cell r="H136">
            <v>0</v>
          </cell>
        </row>
        <row r="137">
          <cell r="A137" t="str">
            <v>Atkinson</v>
          </cell>
          <cell r="C137">
            <v>6</v>
          </cell>
          <cell r="D137">
            <v>85</v>
          </cell>
          <cell r="E137">
            <v>14.166666666666666</v>
          </cell>
          <cell r="F137">
            <v>40</v>
          </cell>
          <cell r="G137">
            <v>1</v>
          </cell>
          <cell r="H137">
            <v>0</v>
          </cell>
        </row>
        <row r="138">
          <cell r="A138" t="str">
            <v>Sample</v>
          </cell>
          <cell r="C138">
            <v>4</v>
          </cell>
          <cell r="D138">
            <v>37</v>
          </cell>
          <cell r="E138">
            <v>9.25</v>
          </cell>
          <cell r="F138">
            <v>17</v>
          </cell>
          <cell r="G138">
            <v>0</v>
          </cell>
          <cell r="H138">
            <v>0</v>
          </cell>
        </row>
        <row r="139">
          <cell r="A139" t="str">
            <v>Baird</v>
          </cell>
          <cell r="C139">
            <v>3</v>
          </cell>
          <cell r="D139">
            <v>30</v>
          </cell>
          <cell r="E139">
            <v>10</v>
          </cell>
          <cell r="F139">
            <v>17</v>
          </cell>
          <cell r="G139">
            <v>0</v>
          </cell>
          <cell r="H139">
            <v>0</v>
          </cell>
        </row>
        <row r="140">
          <cell r="A140" t="str">
            <v>Hudson</v>
          </cell>
          <cell r="C140">
            <v>3</v>
          </cell>
          <cell r="D140">
            <v>14</v>
          </cell>
          <cell r="E140">
            <v>4.666666666666667</v>
          </cell>
          <cell r="F140">
            <v>5</v>
          </cell>
          <cell r="G140">
            <v>1</v>
          </cell>
          <cell r="H140">
            <v>0</v>
          </cell>
        </row>
        <row r="141">
          <cell r="A141" t="str">
            <v>Beverly</v>
          </cell>
          <cell r="C141">
            <v>2</v>
          </cell>
          <cell r="D141">
            <v>28</v>
          </cell>
          <cell r="E141">
            <v>14</v>
          </cell>
          <cell r="F141">
            <v>21</v>
          </cell>
          <cell r="G141">
            <v>0</v>
          </cell>
          <cell r="H141">
            <v>0</v>
          </cell>
        </row>
        <row r="148">
          <cell r="A148" t="str">
            <v>Biggs</v>
          </cell>
          <cell r="C148">
            <v>17</v>
          </cell>
          <cell r="D148">
            <v>123</v>
          </cell>
        </row>
        <row r="149">
          <cell r="A149" t="str">
            <v>Philben</v>
          </cell>
          <cell r="C149">
            <v>12</v>
          </cell>
          <cell r="D149">
            <v>63</v>
          </cell>
        </row>
        <row r="150">
          <cell r="A150" t="str">
            <v>Rochester</v>
          </cell>
          <cell r="C150">
            <v>8</v>
          </cell>
          <cell r="D150">
            <v>67</v>
          </cell>
        </row>
        <row r="151">
          <cell r="A151" t="str">
            <v>Grantham</v>
          </cell>
          <cell r="C151">
            <v>5</v>
          </cell>
          <cell r="D151">
            <v>42</v>
          </cell>
        </row>
        <row r="152">
          <cell r="A152" t="str">
            <v>Harris</v>
          </cell>
          <cell r="C152">
            <v>3</v>
          </cell>
          <cell r="D152">
            <v>11</v>
          </cell>
        </row>
        <row r="153">
          <cell r="A153" t="str">
            <v>Hudson</v>
          </cell>
          <cell r="C153">
            <v>1</v>
          </cell>
          <cell r="D153">
            <v>4</v>
          </cell>
        </row>
        <row r="154">
          <cell r="A154" t="str">
            <v>Elliott</v>
          </cell>
          <cell r="C154">
            <v>1</v>
          </cell>
          <cell r="D154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DEN"/>
      <sheetName val="@SDC"/>
      <sheetName val="@OAK"/>
      <sheetName val="@BUF"/>
      <sheetName val="@SDC1"/>
      <sheetName val="MIA"/>
      <sheetName val="OAK"/>
      <sheetName val="@NYJ"/>
      <sheetName val="HOU"/>
      <sheetName val="KCC"/>
      <sheetName val="NYJ"/>
      <sheetName val="@HOU"/>
      <sheetName val="BUF"/>
      <sheetName val="@MIA"/>
      <sheetName val="blank1"/>
      <sheetName val="blank"/>
    </sheetNames>
    <sheetDataSet>
      <sheetData sheetId="0">
        <row r="2">
          <cell r="E2">
            <v>2</v>
          </cell>
          <cell r="F2">
            <v>11</v>
          </cell>
          <cell r="G2">
            <v>1</v>
          </cell>
        </row>
        <row r="6">
          <cell r="D6">
            <v>235</v>
          </cell>
          <cell r="M6">
            <v>234</v>
          </cell>
        </row>
        <row r="8">
          <cell r="D8">
            <v>413</v>
          </cell>
          <cell r="M8">
            <v>426</v>
          </cell>
        </row>
        <row r="9">
          <cell r="D9">
            <v>1562</v>
          </cell>
          <cell r="M9">
            <v>1802</v>
          </cell>
        </row>
        <row r="10">
          <cell r="D10">
            <v>3.7820823244552058</v>
          </cell>
          <cell r="M10">
            <v>4.230046948356808</v>
          </cell>
        </row>
        <row r="12">
          <cell r="D12">
            <v>434</v>
          </cell>
          <cell r="M12">
            <v>412</v>
          </cell>
        </row>
        <row r="13">
          <cell r="D13">
            <v>205</v>
          </cell>
          <cell r="M13">
            <v>229</v>
          </cell>
        </row>
        <row r="14">
          <cell r="D14">
            <v>47.235023041474655</v>
          </cell>
          <cell r="M14">
            <v>55.582524271844655</v>
          </cell>
        </row>
        <row r="15">
          <cell r="D15">
            <v>3120</v>
          </cell>
          <cell r="M15">
            <v>3479</v>
          </cell>
        </row>
        <row r="16">
          <cell r="D16">
            <v>38</v>
          </cell>
          <cell r="M16">
            <v>21</v>
          </cell>
        </row>
        <row r="17">
          <cell r="D17">
            <v>269</v>
          </cell>
          <cell r="M17">
            <v>173</v>
          </cell>
        </row>
        <row r="18">
          <cell r="D18">
            <v>2851</v>
          </cell>
          <cell r="M18">
            <v>3306</v>
          </cell>
        </row>
        <row r="19">
          <cell r="D19">
            <v>6.5691244239631335</v>
          </cell>
          <cell r="M19">
            <v>8.024271844660195</v>
          </cell>
        </row>
        <row r="20">
          <cell r="D20">
            <v>15.21951219512195</v>
          </cell>
          <cell r="M20">
            <v>15.192139737991265</v>
          </cell>
        </row>
        <row r="23">
          <cell r="D23">
            <v>4413</v>
          </cell>
          <cell r="M23">
            <v>5108</v>
          </cell>
        </row>
        <row r="24">
          <cell r="D24">
            <v>35.39542261500113</v>
          </cell>
          <cell r="M24">
            <v>35.27799530148786</v>
          </cell>
        </row>
        <row r="25">
          <cell r="D25">
            <v>64.60457738499886</v>
          </cell>
          <cell r="M25">
            <v>64.72200469851214</v>
          </cell>
        </row>
        <row r="27">
          <cell r="D27">
            <v>885</v>
          </cell>
          <cell r="M27">
            <v>859</v>
          </cell>
        </row>
        <row r="28">
          <cell r="D28">
            <v>4.986440677966102</v>
          </cell>
          <cell r="M28">
            <v>5.946449359720606</v>
          </cell>
        </row>
        <row r="31">
          <cell r="D31">
            <v>26</v>
          </cell>
          <cell r="M31">
            <v>15</v>
          </cell>
        </row>
        <row r="32">
          <cell r="D32">
            <v>302</v>
          </cell>
          <cell r="M32">
            <v>199</v>
          </cell>
        </row>
        <row r="33">
          <cell r="D33">
            <v>2</v>
          </cell>
          <cell r="M33">
            <v>3</v>
          </cell>
        </row>
        <row r="35">
          <cell r="D35">
            <v>63</v>
          </cell>
          <cell r="M35">
            <v>58</v>
          </cell>
        </row>
        <row r="36">
          <cell r="D36">
            <v>2468</v>
          </cell>
          <cell r="M36">
            <v>2361</v>
          </cell>
        </row>
        <row r="37">
          <cell r="D37">
            <v>39.17460317460318</v>
          </cell>
          <cell r="M37">
            <v>40.706896551724135</v>
          </cell>
        </row>
        <row r="39">
          <cell r="D39">
            <v>34</v>
          </cell>
          <cell r="M39">
            <v>41</v>
          </cell>
        </row>
        <row r="40">
          <cell r="D40">
            <v>334</v>
          </cell>
          <cell r="M40">
            <v>396</v>
          </cell>
        </row>
        <row r="41">
          <cell r="D41">
            <v>9.823529411764707</v>
          </cell>
          <cell r="M41">
            <v>9.658536585365853</v>
          </cell>
        </row>
        <row r="42">
          <cell r="D42">
            <v>0</v>
          </cell>
          <cell r="M42">
            <v>0</v>
          </cell>
        </row>
        <row r="44">
          <cell r="D44">
            <v>65</v>
          </cell>
          <cell r="M44">
            <v>34</v>
          </cell>
        </row>
        <row r="45">
          <cell r="D45">
            <v>1352</v>
          </cell>
          <cell r="M45">
            <v>661</v>
          </cell>
        </row>
        <row r="46">
          <cell r="D46">
            <v>20.8</v>
          </cell>
          <cell r="M46">
            <v>19.441176470588236</v>
          </cell>
        </row>
        <row r="47">
          <cell r="D47">
            <v>0</v>
          </cell>
          <cell r="M47">
            <v>0</v>
          </cell>
        </row>
        <row r="49">
          <cell r="D49">
            <v>45</v>
          </cell>
          <cell r="M49">
            <v>55</v>
          </cell>
        </row>
        <row r="50">
          <cell r="D50">
            <v>344</v>
          </cell>
          <cell r="M50">
            <v>413</v>
          </cell>
        </row>
        <row r="52">
          <cell r="D52">
            <v>36</v>
          </cell>
          <cell r="M52">
            <v>33</v>
          </cell>
        </row>
        <row r="53">
          <cell r="D53">
            <v>20</v>
          </cell>
          <cell r="M53">
            <v>18</v>
          </cell>
        </row>
        <row r="54">
          <cell r="D54">
            <v>0</v>
          </cell>
          <cell r="M54">
            <v>0</v>
          </cell>
        </row>
        <row r="55">
          <cell r="D55">
            <v>16</v>
          </cell>
          <cell r="M55">
            <v>15</v>
          </cell>
        </row>
        <row r="56">
          <cell r="D56">
            <v>0</v>
          </cell>
          <cell r="M56">
            <v>0</v>
          </cell>
        </row>
        <row r="58">
          <cell r="D58">
            <v>245</v>
          </cell>
          <cell r="M58">
            <v>375</v>
          </cell>
        </row>
        <row r="59">
          <cell r="D59">
            <v>28</v>
          </cell>
          <cell r="M59">
            <v>47</v>
          </cell>
        </row>
        <row r="60">
          <cell r="D60">
            <v>8</v>
          </cell>
          <cell r="M60">
            <v>20</v>
          </cell>
        </row>
        <row r="61">
          <cell r="D61">
            <v>16</v>
          </cell>
          <cell r="M61">
            <v>26</v>
          </cell>
        </row>
        <row r="62">
          <cell r="D62">
            <v>4</v>
          </cell>
          <cell r="M62">
            <v>2</v>
          </cell>
        </row>
        <row r="63">
          <cell r="D63">
            <v>26</v>
          </cell>
          <cell r="M63">
            <v>44</v>
          </cell>
        </row>
        <row r="64">
          <cell r="D64">
            <v>2</v>
          </cell>
          <cell r="M64">
            <v>0</v>
          </cell>
        </row>
        <row r="65">
          <cell r="D65">
            <v>15</v>
          </cell>
          <cell r="M65">
            <v>15</v>
          </cell>
        </row>
        <row r="66">
          <cell r="D66">
            <v>34</v>
          </cell>
          <cell r="M66">
            <v>31</v>
          </cell>
        </row>
        <row r="67">
          <cell r="D67">
            <v>44.11764705882353</v>
          </cell>
          <cell r="M67">
            <v>48.38709677419355</v>
          </cell>
        </row>
        <row r="68">
          <cell r="D68" t="str">
            <v>30:01</v>
          </cell>
          <cell r="M68" t="str">
            <v>29:59</v>
          </cell>
        </row>
        <row r="72">
          <cell r="A72" t="str">
            <v>Nance</v>
          </cell>
          <cell r="C72">
            <v>278</v>
          </cell>
          <cell r="D72">
            <v>1113</v>
          </cell>
          <cell r="E72">
            <v>4.003597122302159</v>
          </cell>
          <cell r="F72">
            <v>34</v>
          </cell>
          <cell r="G72">
            <v>3</v>
          </cell>
          <cell r="H72">
            <v>10</v>
          </cell>
        </row>
        <row r="73">
          <cell r="A73" t="str">
            <v>Garron</v>
          </cell>
          <cell r="C73">
            <v>50</v>
          </cell>
          <cell r="D73">
            <v>237</v>
          </cell>
          <cell r="E73">
            <v>4.74</v>
          </cell>
          <cell r="F73">
            <v>21</v>
          </cell>
          <cell r="G73">
            <v>0</v>
          </cell>
          <cell r="H73">
            <v>2</v>
          </cell>
        </row>
        <row r="74">
          <cell r="A74" t="str">
            <v>Cappadona</v>
          </cell>
          <cell r="C74">
            <v>35</v>
          </cell>
          <cell r="D74">
            <v>52</v>
          </cell>
          <cell r="E74">
            <v>1.4857142857142858</v>
          </cell>
          <cell r="F74">
            <v>11</v>
          </cell>
          <cell r="G74">
            <v>3</v>
          </cell>
          <cell r="H74">
            <v>7</v>
          </cell>
        </row>
        <row r="75">
          <cell r="A75" t="str">
            <v>Trull</v>
          </cell>
          <cell r="C75">
            <v>18</v>
          </cell>
          <cell r="D75">
            <v>61</v>
          </cell>
          <cell r="E75">
            <v>3.388888888888889</v>
          </cell>
          <cell r="F75">
            <v>20</v>
          </cell>
          <cell r="G75">
            <v>0</v>
          </cell>
          <cell r="H75">
            <v>0</v>
          </cell>
        </row>
        <row r="76">
          <cell r="A76" t="str">
            <v>Parilli</v>
          </cell>
          <cell r="C76">
            <v>20</v>
          </cell>
          <cell r="D76">
            <v>62</v>
          </cell>
          <cell r="E76">
            <v>3.1</v>
          </cell>
          <cell r="F76">
            <v>61</v>
          </cell>
          <cell r="G76">
            <v>0</v>
          </cell>
          <cell r="H76">
            <v>0</v>
          </cell>
        </row>
        <row r="77">
          <cell r="A77" t="str">
            <v>Bellino</v>
          </cell>
          <cell r="C77">
            <v>7</v>
          </cell>
          <cell r="D77">
            <v>32</v>
          </cell>
          <cell r="E77">
            <v>4.571428571428571</v>
          </cell>
          <cell r="F77">
            <v>16</v>
          </cell>
          <cell r="G77">
            <v>0</v>
          </cell>
          <cell r="H77">
            <v>0</v>
          </cell>
        </row>
        <row r="78">
          <cell r="A78" t="str">
            <v>J.D.Garrett</v>
          </cell>
          <cell r="C78">
            <v>6</v>
          </cell>
          <cell r="D78">
            <v>9</v>
          </cell>
          <cell r="E78">
            <v>1.5</v>
          </cell>
          <cell r="F78">
            <v>6</v>
          </cell>
          <cell r="G78">
            <v>0</v>
          </cell>
          <cell r="H78">
            <v>0</v>
          </cell>
        </row>
        <row r="86">
          <cell r="A86" t="str">
            <v>Nance</v>
          </cell>
          <cell r="C86">
            <v>30</v>
          </cell>
          <cell r="D86">
            <v>325</v>
          </cell>
          <cell r="E86">
            <v>10.833333333333334</v>
          </cell>
          <cell r="F86">
            <v>36</v>
          </cell>
          <cell r="G86">
            <v>1</v>
          </cell>
          <cell r="H86">
            <v>0</v>
          </cell>
        </row>
        <row r="87">
          <cell r="A87" t="str">
            <v>Garron</v>
          </cell>
          <cell r="C87">
            <v>33</v>
          </cell>
          <cell r="D87">
            <v>537</v>
          </cell>
          <cell r="E87">
            <v>16.272727272727273</v>
          </cell>
          <cell r="F87">
            <v>50</v>
          </cell>
          <cell r="G87">
            <v>3</v>
          </cell>
          <cell r="H87">
            <v>1</v>
          </cell>
        </row>
        <row r="88">
          <cell r="A88" t="str">
            <v>Cappadona</v>
          </cell>
          <cell r="C88">
            <v>3</v>
          </cell>
          <cell r="D88">
            <v>42</v>
          </cell>
          <cell r="E88">
            <v>14</v>
          </cell>
          <cell r="F88">
            <v>24</v>
          </cell>
          <cell r="G88">
            <v>0</v>
          </cell>
          <cell r="H88">
            <v>0</v>
          </cell>
        </row>
        <row r="90">
          <cell r="A90" t="str">
            <v>Graham</v>
          </cell>
          <cell r="C90">
            <v>50</v>
          </cell>
          <cell r="D90">
            <v>867</v>
          </cell>
          <cell r="E90">
            <v>17.34</v>
          </cell>
          <cell r="F90">
            <v>79</v>
          </cell>
          <cell r="G90">
            <v>8</v>
          </cell>
          <cell r="H90">
            <v>0</v>
          </cell>
        </row>
        <row r="92">
          <cell r="A92" t="str">
            <v>Whalen</v>
          </cell>
          <cell r="C92">
            <v>41</v>
          </cell>
          <cell r="D92">
            <v>651</v>
          </cell>
          <cell r="E92">
            <v>15.878048780487806</v>
          </cell>
          <cell r="F92">
            <v>50</v>
          </cell>
          <cell r="G92">
            <v>3</v>
          </cell>
          <cell r="H92">
            <v>1</v>
          </cell>
        </row>
        <row r="93">
          <cell r="A93" t="str">
            <v>Cappelletti</v>
          </cell>
          <cell r="C93">
            <v>38</v>
          </cell>
          <cell r="D93">
            <v>509</v>
          </cell>
          <cell r="E93">
            <v>13.394736842105264</v>
          </cell>
          <cell r="F93">
            <v>45</v>
          </cell>
          <cell r="G93">
            <v>3</v>
          </cell>
          <cell r="H93">
            <v>1</v>
          </cell>
        </row>
        <row r="94">
          <cell r="A94" t="str">
            <v>Colclough</v>
          </cell>
          <cell r="C94">
            <v>9</v>
          </cell>
          <cell r="D94">
            <v>152</v>
          </cell>
          <cell r="E94">
            <v>16.88888888888889</v>
          </cell>
          <cell r="F94">
            <v>57</v>
          </cell>
          <cell r="G94">
            <v>0</v>
          </cell>
          <cell r="H94">
            <v>0</v>
          </cell>
        </row>
        <row r="95">
          <cell r="A95" t="str">
            <v>Nichols</v>
          </cell>
          <cell r="C95">
            <v>1</v>
          </cell>
          <cell r="D95">
            <v>32</v>
          </cell>
          <cell r="E95">
            <v>32</v>
          </cell>
          <cell r="F95">
            <v>32</v>
          </cell>
          <cell r="G95">
            <v>0</v>
          </cell>
          <cell r="H95">
            <v>0</v>
          </cell>
        </row>
        <row r="102">
          <cell r="C102">
            <v>344</v>
          </cell>
          <cell r="D102">
            <v>169</v>
          </cell>
          <cell r="E102">
            <v>49.127906976744185</v>
          </cell>
          <cell r="F102">
            <v>2418</v>
          </cell>
          <cell r="G102">
            <v>14</v>
          </cell>
          <cell r="H102">
            <v>79</v>
          </cell>
          <cell r="I102">
            <v>16</v>
          </cell>
          <cell r="J102">
            <v>4.069767441860465</v>
          </cell>
          <cell r="K102">
            <v>4.651162790697675</v>
          </cell>
          <cell r="L102">
            <v>7.02906976744186</v>
          </cell>
          <cell r="M102">
            <v>66.4970930232558</v>
          </cell>
          <cell r="N102">
            <v>2</v>
          </cell>
        </row>
        <row r="103">
          <cell r="C103">
            <v>90</v>
          </cell>
          <cell r="D103">
            <v>36</v>
          </cell>
          <cell r="E103">
            <v>40</v>
          </cell>
          <cell r="F103">
            <v>702</v>
          </cell>
          <cell r="G103">
            <v>4</v>
          </cell>
          <cell r="H103">
            <v>130</v>
          </cell>
          <cell r="I103">
            <v>9</v>
          </cell>
          <cell r="J103">
            <v>4.444444444444445</v>
          </cell>
          <cell r="K103">
            <v>10</v>
          </cell>
          <cell r="L103">
            <v>7.8</v>
          </cell>
          <cell r="M103">
            <v>43.14814814814815</v>
          </cell>
          <cell r="N103">
            <v>4</v>
          </cell>
        </row>
        <row r="108">
          <cell r="A108" t="str">
            <v>Cunningham</v>
          </cell>
          <cell r="C108">
            <v>17</v>
          </cell>
          <cell r="D108">
            <v>3</v>
          </cell>
          <cell r="E108">
            <v>111</v>
          </cell>
          <cell r="F108">
            <v>6.529411764705882</v>
          </cell>
          <cell r="G108">
            <v>41</v>
          </cell>
          <cell r="H108">
            <v>0</v>
          </cell>
          <cell r="I108">
            <v>1</v>
          </cell>
        </row>
        <row r="109">
          <cell r="A109" t="str">
            <v>Bellino</v>
          </cell>
          <cell r="C109">
            <v>13</v>
          </cell>
          <cell r="D109">
            <v>2</v>
          </cell>
          <cell r="E109">
            <v>97</v>
          </cell>
          <cell r="F109">
            <v>7.461538461538462</v>
          </cell>
          <cell r="G109">
            <v>18</v>
          </cell>
          <cell r="H109">
            <v>0</v>
          </cell>
          <cell r="I109">
            <v>0</v>
          </cell>
        </row>
        <row r="110">
          <cell r="A110" t="str">
            <v>Johnson</v>
          </cell>
          <cell r="C110">
            <v>4</v>
          </cell>
          <cell r="D110">
            <v>0</v>
          </cell>
          <cell r="E110">
            <v>126</v>
          </cell>
          <cell r="F110">
            <v>31.5</v>
          </cell>
          <cell r="G110">
            <v>48</v>
          </cell>
          <cell r="H110">
            <v>0</v>
          </cell>
          <cell r="I110">
            <v>0</v>
          </cell>
        </row>
        <row r="118">
          <cell r="A118" t="str">
            <v>Cunningham</v>
          </cell>
          <cell r="C118">
            <v>38</v>
          </cell>
          <cell r="D118">
            <v>842</v>
          </cell>
          <cell r="E118">
            <v>22.157894736842106</v>
          </cell>
          <cell r="F118">
            <v>57</v>
          </cell>
          <cell r="G118">
            <v>0</v>
          </cell>
          <cell r="H118">
            <v>4</v>
          </cell>
        </row>
        <row r="119">
          <cell r="A119" t="str">
            <v>Bellino</v>
          </cell>
          <cell r="C119">
            <v>18</v>
          </cell>
          <cell r="D119">
            <v>333</v>
          </cell>
          <cell r="E119">
            <v>18.5</v>
          </cell>
          <cell r="F119">
            <v>27</v>
          </cell>
          <cell r="G119">
            <v>0</v>
          </cell>
          <cell r="H119">
            <v>0</v>
          </cell>
        </row>
        <row r="120">
          <cell r="A120" t="str">
            <v>Leo</v>
          </cell>
          <cell r="C120">
            <v>7</v>
          </cell>
          <cell r="D120">
            <v>150</v>
          </cell>
          <cell r="E120">
            <v>21.428571428571427</v>
          </cell>
          <cell r="F120">
            <v>28</v>
          </cell>
          <cell r="G120">
            <v>0</v>
          </cell>
          <cell r="H120">
            <v>1</v>
          </cell>
        </row>
        <row r="122">
          <cell r="A122" t="str">
            <v>Cappadona</v>
          </cell>
          <cell r="C122">
            <v>2</v>
          </cell>
          <cell r="D122">
            <v>22</v>
          </cell>
          <cell r="E122">
            <v>11</v>
          </cell>
          <cell r="F122">
            <v>14</v>
          </cell>
          <cell r="G122">
            <v>0</v>
          </cell>
          <cell r="H122">
            <v>0</v>
          </cell>
        </row>
        <row r="128">
          <cell r="A128" t="str">
            <v>Swanson</v>
          </cell>
          <cell r="C128">
            <v>63</v>
          </cell>
          <cell r="D128">
            <v>2468</v>
          </cell>
          <cell r="E128">
            <v>39.17460317460318</v>
          </cell>
          <cell r="F128">
            <v>64</v>
          </cell>
          <cell r="G128">
            <v>0</v>
          </cell>
        </row>
        <row r="132">
          <cell r="A132" t="str">
            <v>Cappelletti</v>
          </cell>
          <cell r="C132">
            <v>54</v>
          </cell>
          <cell r="D132">
            <v>14</v>
          </cell>
          <cell r="E132">
            <v>27</v>
          </cell>
          <cell r="F132">
            <v>26</v>
          </cell>
          <cell r="G132">
            <v>34</v>
          </cell>
          <cell r="H132">
            <v>15</v>
          </cell>
          <cell r="I132">
            <v>44.11764705882353</v>
          </cell>
          <cell r="J132">
            <v>33</v>
          </cell>
        </row>
        <row r="136">
          <cell r="A136" t="str">
            <v>Buoniconti</v>
          </cell>
          <cell r="C136">
            <v>7</v>
          </cell>
          <cell r="D136">
            <v>-4</v>
          </cell>
          <cell r="E136">
            <v>-0.5714285714285714</v>
          </cell>
          <cell r="F136">
            <v>0</v>
          </cell>
          <cell r="G136">
            <v>0</v>
          </cell>
          <cell r="H136">
            <v>0</v>
          </cell>
        </row>
        <row r="137">
          <cell r="A137" t="str">
            <v>Mitchell</v>
          </cell>
          <cell r="C137">
            <v>2</v>
          </cell>
          <cell r="D137">
            <v>1</v>
          </cell>
          <cell r="E137">
            <v>0.5</v>
          </cell>
          <cell r="F137">
            <v>1</v>
          </cell>
          <cell r="G137">
            <v>0</v>
          </cell>
          <cell r="H137">
            <v>0</v>
          </cell>
        </row>
        <row r="138">
          <cell r="A138" t="str">
            <v>Charles</v>
          </cell>
          <cell r="C138">
            <v>3</v>
          </cell>
          <cell r="D138">
            <v>168</v>
          </cell>
          <cell r="E138">
            <v>56</v>
          </cell>
          <cell r="F138">
            <v>88</v>
          </cell>
          <cell r="G138">
            <v>3</v>
          </cell>
          <cell r="H138">
            <v>0</v>
          </cell>
        </row>
        <row r="139">
          <cell r="A139" t="str">
            <v>Webb</v>
          </cell>
          <cell r="C139">
            <v>2</v>
          </cell>
          <cell r="D139">
            <v>31</v>
          </cell>
          <cell r="E139">
            <v>15.5</v>
          </cell>
          <cell r="F139">
            <v>20</v>
          </cell>
          <cell r="G139">
            <v>0</v>
          </cell>
          <cell r="H139">
            <v>0</v>
          </cell>
        </row>
        <row r="142">
          <cell r="A142" t="str">
            <v>Hall</v>
          </cell>
          <cell r="C142">
            <v>1</v>
          </cell>
          <cell r="D142">
            <v>3</v>
          </cell>
          <cell r="E142">
            <v>3</v>
          </cell>
          <cell r="F142">
            <v>3</v>
          </cell>
          <cell r="G142">
            <v>0</v>
          </cell>
          <cell r="H142">
            <v>0</v>
          </cell>
        </row>
        <row r="149">
          <cell r="A149" t="str">
            <v>Hunt</v>
          </cell>
          <cell r="C149">
            <v>5</v>
          </cell>
          <cell r="D149">
            <v>39</v>
          </cell>
        </row>
        <row r="150">
          <cell r="A150" t="str">
            <v>Buoniconti</v>
          </cell>
          <cell r="C150">
            <v>2</v>
          </cell>
          <cell r="D150">
            <v>19</v>
          </cell>
        </row>
        <row r="151">
          <cell r="A151" t="str">
            <v>Antwine</v>
          </cell>
          <cell r="C151">
            <v>8</v>
          </cell>
          <cell r="D151">
            <v>65</v>
          </cell>
        </row>
        <row r="152">
          <cell r="A152" t="str">
            <v>Eisenhauer</v>
          </cell>
          <cell r="C152">
            <v>4</v>
          </cell>
          <cell r="D152">
            <v>39</v>
          </cell>
        </row>
        <row r="154">
          <cell r="A154" t="str">
            <v>Webb</v>
          </cell>
          <cell r="C154">
            <v>1</v>
          </cell>
          <cell r="D154">
            <v>8</v>
          </cell>
        </row>
        <row r="155">
          <cell r="A155" t="str">
            <v>Mangum</v>
          </cell>
          <cell r="C155">
            <v>1</v>
          </cell>
          <cell r="D155">
            <v>3</v>
          </cell>
        </row>
        <row r="202">
          <cell r="A202" t="str">
            <v>Parilli</v>
          </cell>
        </row>
        <row r="203">
          <cell r="A203" t="str">
            <v>Trull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I16" sqref="I16"/>
    </sheetView>
  </sheetViews>
  <sheetFormatPr defaultColWidth="9.140625" defaultRowHeight="12.75"/>
  <cols>
    <col min="1" max="1" width="16.00390625" style="0" customWidth="1"/>
    <col min="2" max="6" width="6.140625" style="0" customWidth="1"/>
    <col min="7" max="8" width="5.140625" style="0" customWidth="1"/>
  </cols>
  <sheetData>
    <row r="1" spans="2:6" ht="12.75">
      <c r="B1" s="4" t="s">
        <v>105</v>
      </c>
      <c r="C1" s="4" t="s">
        <v>106</v>
      </c>
      <c r="D1" s="4" t="s">
        <v>107</v>
      </c>
      <c r="E1" s="4" t="s">
        <v>108</v>
      </c>
      <c r="F1" s="4" t="s">
        <v>109</v>
      </c>
    </row>
    <row r="2" spans="1:8" ht="12.75">
      <c r="A2" s="7" t="s">
        <v>96</v>
      </c>
      <c r="B2" s="4"/>
      <c r="C2" s="4"/>
      <c r="D2" s="4"/>
      <c r="E2" s="4"/>
      <c r="F2" s="4"/>
      <c r="G2" s="4"/>
      <c r="H2" s="4"/>
    </row>
    <row r="3" spans="1:6" ht="12.75">
      <c r="A3" t="s">
        <v>97</v>
      </c>
      <c r="B3">
        <f>'[8]Cumulative Stats'!E2</f>
        <v>8</v>
      </c>
      <c r="C3">
        <f>'[8]Cumulative Stats'!F2</f>
        <v>4</v>
      </c>
      <c r="D3">
        <f>'[8]Cumulative Stats'!G2</f>
        <v>2</v>
      </c>
      <c r="E3">
        <f>'[8]Cumulative Stats'!$D$58</f>
        <v>336</v>
      </c>
      <c r="F3">
        <f>'[8]Cumulative Stats'!$M$58</f>
        <v>270</v>
      </c>
    </row>
    <row r="4" spans="1:6" ht="12.75">
      <c r="A4" t="s">
        <v>112</v>
      </c>
      <c r="B4">
        <f>'[10]Cumulative Stats'!E2</f>
        <v>8</v>
      </c>
      <c r="C4">
        <f>'[10]Cumulative Stats'!F2</f>
        <v>6</v>
      </c>
      <c r="D4">
        <f>'[10]Cumulative Stats'!G2</f>
        <v>0</v>
      </c>
      <c r="E4">
        <f>'[10]Cumulative Stats'!$D$58</f>
        <v>303</v>
      </c>
      <c r="F4">
        <f>'[10]Cumulative Stats'!$M$58</f>
        <v>236</v>
      </c>
    </row>
    <row r="5" spans="1:6" ht="12.75">
      <c r="A5" t="s">
        <v>98</v>
      </c>
      <c r="B5">
        <f>'[12]Cumulative Stats'!E2</f>
        <v>6</v>
      </c>
      <c r="C5">
        <f>'[12]Cumulative Stats'!F2</f>
        <v>7</v>
      </c>
      <c r="D5">
        <f>'[12]Cumulative Stats'!G2</f>
        <v>1</v>
      </c>
      <c r="E5">
        <f>'[12]Cumulative Stats'!$D$58</f>
        <v>245</v>
      </c>
      <c r="F5">
        <f>'[12]Cumulative Stats'!$M$58</f>
        <v>267</v>
      </c>
    </row>
    <row r="6" spans="1:6" ht="12.75">
      <c r="A6" t="s">
        <v>99</v>
      </c>
      <c r="B6">
        <f>'[11]Cumulative '!E2</f>
        <v>3</v>
      </c>
      <c r="C6">
        <f>'[11]Cumulative '!F2</f>
        <v>10</v>
      </c>
      <c r="D6">
        <f>'[11]Cumulative '!G2</f>
        <v>1</v>
      </c>
      <c r="E6">
        <f>'[11]Cumulative '!$D$58</f>
        <v>209</v>
      </c>
      <c r="F6">
        <f>'[11]Cumulative '!$M$58</f>
        <v>381</v>
      </c>
    </row>
    <row r="7" spans="1:6" ht="12.75">
      <c r="A7" t="s">
        <v>113</v>
      </c>
      <c r="B7">
        <f>'[9]Cumulative Stats'!E2</f>
        <v>2</v>
      </c>
      <c r="C7">
        <f>'[9]Cumulative Stats'!F2</f>
        <v>11</v>
      </c>
      <c r="D7">
        <f>'[9]Cumulative Stats'!G2</f>
        <v>1</v>
      </c>
      <c r="E7">
        <f>'[9]Cumulative Stats'!$D$58</f>
        <v>245</v>
      </c>
      <c r="F7">
        <f>'[9]Cumulative Stats'!$M$58</f>
        <v>375</v>
      </c>
    </row>
    <row r="8" ht="12.75">
      <c r="A8" s="1"/>
    </row>
    <row r="9" ht="12.75">
      <c r="A9" s="1" t="s">
        <v>100</v>
      </c>
    </row>
    <row r="10" spans="1:6" ht="12.75">
      <c r="A10" s="8" t="s">
        <v>104</v>
      </c>
      <c r="B10">
        <f>'[14]Cumulative Stats'!E2</f>
        <v>12</v>
      </c>
      <c r="C10">
        <f>'[14]Cumulative Stats'!F2</f>
        <v>2</v>
      </c>
      <c r="D10">
        <f>'[14]Cumulative Stats'!G2</f>
        <v>0</v>
      </c>
      <c r="E10">
        <f>'[14]Cumulative Stats'!$D$58</f>
        <v>428</v>
      </c>
      <c r="F10">
        <f>'[14]Cumulative Stats'!$M$58</f>
        <v>212</v>
      </c>
    </row>
    <row r="11" spans="1:6" ht="12.75">
      <c r="A11" s="8" t="s">
        <v>101</v>
      </c>
      <c r="B11">
        <f>'[16]Cumulative Stats'!E2</f>
        <v>10</v>
      </c>
      <c r="C11">
        <f>'[16]Cumulative Stats'!F2</f>
        <v>3</v>
      </c>
      <c r="D11">
        <f>'[16]Cumulative Stats'!G2</f>
        <v>1</v>
      </c>
      <c r="E11">
        <f>'[16]Cumulative Stats'!$D$58</f>
        <v>385</v>
      </c>
      <c r="F11">
        <f>'[16]Cumulative Stats'!$M$58</f>
        <v>305</v>
      </c>
    </row>
    <row r="12" spans="1:6" ht="12.75">
      <c r="A12" s="8" t="s">
        <v>103</v>
      </c>
      <c r="B12">
        <f>'[13]Cumulative Stats'!E2</f>
        <v>9</v>
      </c>
      <c r="C12">
        <f>'[13]Cumulative Stats'!F2</f>
        <v>5</v>
      </c>
      <c r="D12">
        <f>'[13]Cumulative Stats'!G2</f>
        <v>0</v>
      </c>
      <c r="E12">
        <f>'[13]Cumulative Stats'!$D$58</f>
        <v>357</v>
      </c>
      <c r="F12">
        <f>'[13]Cumulative Stats'!$M$58</f>
        <v>216</v>
      </c>
    </row>
    <row r="13" spans="1:6" ht="12.75">
      <c r="A13" s="8" t="s">
        <v>102</v>
      </c>
      <c r="B13">
        <f>'[15]Cumulative Stats'!E2</f>
        <v>2</v>
      </c>
      <c r="C13">
        <f>'[15]Cumulative Stats'!F2</f>
        <v>12</v>
      </c>
      <c r="D13">
        <f>'[15]Cumulative Stats'!G2</f>
        <v>0</v>
      </c>
      <c r="E13">
        <f>'[15]Cumulative Stats'!$D$58</f>
        <v>236</v>
      </c>
      <c r="F13">
        <f>'[15]Cumulative Stats'!$M$58</f>
        <v>492</v>
      </c>
    </row>
    <row r="19" ht="12.75">
      <c r="A1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pane ySplit="1" topLeftCell="BM2" activePane="bottomLeft" state="frozen"/>
      <selection pane="topLeft" activeCell="A1" sqref="A1"/>
      <selection pane="bottomLeft" activeCell="J21" sqref="J21"/>
    </sheetView>
  </sheetViews>
  <sheetFormatPr defaultColWidth="9.140625" defaultRowHeight="12.75"/>
  <cols>
    <col min="1" max="1" width="16.00390625" style="0" customWidth="1"/>
    <col min="2" max="8" width="5.140625" style="0" customWidth="1"/>
  </cols>
  <sheetData>
    <row r="1" spans="1:8" ht="12.75">
      <c r="A1" s="6" t="s">
        <v>86</v>
      </c>
      <c r="B1" s="4"/>
      <c r="C1" s="4" t="s">
        <v>72</v>
      </c>
      <c r="D1" s="4" t="s">
        <v>82</v>
      </c>
      <c r="E1" s="4" t="s">
        <v>52</v>
      </c>
      <c r="F1" s="4" t="s">
        <v>58</v>
      </c>
      <c r="G1" s="4" t="s">
        <v>57</v>
      </c>
      <c r="H1" s="4" t="s">
        <v>63</v>
      </c>
    </row>
    <row r="2" spans="1:8" ht="12.75">
      <c r="A2" t="str">
        <f>'[15]Cumulative Stats'!A118</f>
        <v>Little</v>
      </c>
      <c r="B2" t="s">
        <v>88</v>
      </c>
      <c r="C2">
        <f>'[15]Cumulative Stats'!C118</f>
        <v>42</v>
      </c>
      <c r="D2">
        <f>'[15]Cumulative Stats'!D118</f>
        <v>1063</v>
      </c>
      <c r="E2">
        <f>'[15]Cumulative Stats'!E118</f>
        <v>25.30952380952381</v>
      </c>
      <c r="F2">
        <f>'[15]Cumulative Stats'!F118</f>
        <v>56</v>
      </c>
      <c r="G2">
        <f>'[15]Cumulative Stats'!G118</f>
        <v>0</v>
      </c>
      <c r="H2">
        <f>'[15]Cumulative Stats'!H118</f>
        <v>1</v>
      </c>
    </row>
    <row r="3" spans="1:8" ht="12.75">
      <c r="A3" t="str">
        <f>'[9]Cumulative Stats'!A118</f>
        <v>Cunningham</v>
      </c>
      <c r="B3" t="s">
        <v>110</v>
      </c>
      <c r="C3">
        <f>'[9]Cumulative Stats'!C118</f>
        <v>38</v>
      </c>
      <c r="D3">
        <f>'[9]Cumulative Stats'!D118</f>
        <v>842</v>
      </c>
      <c r="E3">
        <f>'[9]Cumulative Stats'!E118</f>
        <v>22.157894736842106</v>
      </c>
      <c r="F3">
        <f>'[9]Cumulative Stats'!F118</f>
        <v>57</v>
      </c>
      <c r="G3">
        <f>'[9]Cumulative Stats'!G118</f>
        <v>0</v>
      </c>
      <c r="H3">
        <f>'[9]Cumulative Stats'!H118</f>
        <v>4</v>
      </c>
    </row>
    <row r="4" spans="1:8" ht="12.75">
      <c r="A4" t="str">
        <f>'[13]Cumulative Stats'!A118</f>
        <v>Smith</v>
      </c>
      <c r="B4" t="s">
        <v>89</v>
      </c>
      <c r="C4">
        <f>'[13]Cumulative Stats'!C118</f>
        <v>35</v>
      </c>
      <c r="D4">
        <f>'[13]Cumulative Stats'!D118</f>
        <v>823</v>
      </c>
      <c r="E4">
        <f>'[13]Cumulative Stats'!E118</f>
        <v>23.514285714285716</v>
      </c>
      <c r="F4">
        <f>'[13]Cumulative Stats'!F118</f>
        <v>100</v>
      </c>
      <c r="G4">
        <f>'[13]Cumulative Stats'!G118</f>
        <v>1</v>
      </c>
      <c r="H4">
        <f>'[13]Cumulative Stats'!H118</f>
        <v>3</v>
      </c>
    </row>
    <row r="5" spans="1:8" ht="12.75">
      <c r="A5" t="str">
        <f>'[11]Cumulative '!A117</f>
        <v>Haynes</v>
      </c>
      <c r="B5" t="s">
        <v>91</v>
      </c>
      <c r="C5">
        <f>'[11]Cumulative '!C117</f>
        <v>22</v>
      </c>
      <c r="D5">
        <f>'[11]Cumulative '!D117</f>
        <v>566</v>
      </c>
      <c r="E5">
        <f>'[11]Cumulative '!E117</f>
        <v>25.727272727272727</v>
      </c>
      <c r="F5">
        <f>'[11]Cumulative '!F117</f>
        <v>64</v>
      </c>
      <c r="G5">
        <f>'[11]Cumulative '!G117</f>
        <v>0</v>
      </c>
      <c r="H5">
        <f>'[11]Cumulative '!H117</f>
        <v>4</v>
      </c>
    </row>
    <row r="6" spans="1:8" ht="12.75">
      <c r="A6" t="str">
        <f>'[8]Cumulative Stats'!A118</f>
        <v>Christy</v>
      </c>
      <c r="B6" t="s">
        <v>87</v>
      </c>
      <c r="C6">
        <f>'[8]Cumulative Stats'!C118</f>
        <v>27</v>
      </c>
      <c r="D6">
        <f>'[8]Cumulative Stats'!D118</f>
        <v>509</v>
      </c>
      <c r="E6">
        <f>'[8]Cumulative Stats'!E118</f>
        <v>18.85185185185185</v>
      </c>
      <c r="F6">
        <f>'[8]Cumulative Stats'!F118</f>
        <v>35</v>
      </c>
      <c r="G6">
        <f>'[8]Cumulative Stats'!G118</f>
        <v>0</v>
      </c>
      <c r="H6">
        <f>'[8]Cumulative Stats'!H118</f>
        <v>0</v>
      </c>
    </row>
    <row r="7" spans="1:8" ht="12.75">
      <c r="A7" t="str">
        <f>'[11]Cumulative '!A118</f>
        <v>Auer</v>
      </c>
      <c r="B7" t="s">
        <v>91</v>
      </c>
      <c r="C7">
        <f>'[11]Cumulative '!C118</f>
        <v>21</v>
      </c>
      <c r="D7">
        <f>'[11]Cumulative '!D118</f>
        <v>462</v>
      </c>
      <c r="E7">
        <f>'[11]Cumulative '!E118</f>
        <v>22</v>
      </c>
      <c r="F7">
        <f>'[11]Cumulative '!F118</f>
        <v>53</v>
      </c>
      <c r="G7">
        <f>'[11]Cumulative '!G118</f>
        <v>0</v>
      </c>
      <c r="H7">
        <f>'[11]Cumulative '!H118</f>
        <v>4</v>
      </c>
    </row>
    <row r="8" spans="1:8" ht="12.75">
      <c r="A8" t="str">
        <f>'[12]Cumulative Stats'!A118</f>
        <v>Bivins</v>
      </c>
      <c r="B8" t="s">
        <v>90</v>
      </c>
      <c r="C8">
        <f>'[12]Cumulative Stats'!C118</f>
        <v>18</v>
      </c>
      <c r="D8">
        <f>'[12]Cumulative Stats'!D118</f>
        <v>432</v>
      </c>
      <c r="E8">
        <f>'[12]Cumulative Stats'!E118</f>
        <v>24</v>
      </c>
      <c r="F8">
        <f>'[12]Cumulative Stats'!F118</f>
        <v>41</v>
      </c>
      <c r="G8">
        <f>'[12]Cumulative Stats'!G118</f>
        <v>0</v>
      </c>
      <c r="H8">
        <f>'[12]Cumulative Stats'!H118</f>
        <v>0</v>
      </c>
    </row>
    <row r="9" spans="1:8" ht="12.75">
      <c r="A9" t="str">
        <f>'[16]Cumulative Stats'!A119</f>
        <v>Post</v>
      </c>
      <c r="B9" t="s">
        <v>93</v>
      </c>
      <c r="C9">
        <f>'[16]Cumulative Stats'!C119</f>
        <v>15</v>
      </c>
      <c r="D9">
        <f>'[16]Cumulative Stats'!D119</f>
        <v>405</v>
      </c>
      <c r="E9">
        <f>'[16]Cumulative Stats'!E119</f>
        <v>27</v>
      </c>
      <c r="F9">
        <f>'[16]Cumulative Stats'!F119</f>
        <v>69</v>
      </c>
      <c r="G9">
        <f>'[16]Cumulative Stats'!G119</f>
        <v>0</v>
      </c>
      <c r="H9">
        <f>'[16]Cumulative Stats'!H119</f>
        <v>1</v>
      </c>
    </row>
    <row r="10" spans="1:8" ht="12.75">
      <c r="A10" t="str">
        <f>'[14]Cumulative Stats'!A117</f>
        <v>Grayson</v>
      </c>
      <c r="B10" t="s">
        <v>94</v>
      </c>
      <c r="C10">
        <f>'[14]Cumulative Stats'!C117</f>
        <v>21</v>
      </c>
      <c r="D10">
        <f>'[14]Cumulative Stats'!D117</f>
        <v>396</v>
      </c>
      <c r="E10">
        <f>'[14]Cumulative Stats'!E117</f>
        <v>18.857142857142858</v>
      </c>
      <c r="F10">
        <f>'[14]Cumulative Stats'!F117</f>
        <v>32</v>
      </c>
      <c r="G10">
        <f>'[14]Cumulative Stats'!G117</f>
        <v>0</v>
      </c>
      <c r="H10">
        <f>'[14]Cumulative Stats'!H117</f>
        <v>0</v>
      </c>
    </row>
    <row r="11" spans="1:8" ht="12.75">
      <c r="A11" t="str">
        <f>'[16]Cumulative Stats'!A118</f>
        <v>Tolbert</v>
      </c>
      <c r="B11" t="s">
        <v>93</v>
      </c>
      <c r="C11">
        <f>'[16]Cumulative Stats'!C118</f>
        <v>20</v>
      </c>
      <c r="D11">
        <f>'[16]Cumulative Stats'!D118</f>
        <v>357</v>
      </c>
      <c r="E11">
        <f>'[16]Cumulative Stats'!E118</f>
        <v>17.85</v>
      </c>
      <c r="F11">
        <f>'[16]Cumulative Stats'!F118</f>
        <v>57</v>
      </c>
      <c r="G11">
        <f>'[16]Cumulative Stats'!G118</f>
        <v>0</v>
      </c>
      <c r="H11">
        <f>'[16]Cumulative Stats'!H118</f>
        <v>0</v>
      </c>
    </row>
    <row r="12" spans="1:8" ht="12.75">
      <c r="A12" t="str">
        <f>'[12]Cumulative Stats'!A119</f>
        <v>Smith</v>
      </c>
      <c r="B12" t="s">
        <v>90</v>
      </c>
      <c r="C12">
        <f>'[12]Cumulative Stats'!C119</f>
        <v>16</v>
      </c>
      <c r="D12">
        <f>'[12]Cumulative Stats'!D119</f>
        <v>342</v>
      </c>
      <c r="E12">
        <f>'[12]Cumulative Stats'!E119</f>
        <v>21.375</v>
      </c>
      <c r="F12">
        <f>'[12]Cumulative Stats'!F119</f>
        <v>57</v>
      </c>
      <c r="G12">
        <f>'[12]Cumulative Stats'!G119</f>
        <v>0</v>
      </c>
      <c r="H12">
        <f>'[12]Cumulative Stats'!H119</f>
        <v>0</v>
      </c>
    </row>
    <row r="13" spans="1:8" ht="12.75">
      <c r="A13" t="str">
        <f>'[9]Cumulative Stats'!A119</f>
        <v>Bellino</v>
      </c>
      <c r="B13" t="s">
        <v>110</v>
      </c>
      <c r="C13">
        <f>'[9]Cumulative Stats'!C119</f>
        <v>18</v>
      </c>
      <c r="D13">
        <f>'[9]Cumulative Stats'!D119</f>
        <v>333</v>
      </c>
      <c r="E13">
        <f>'[9]Cumulative Stats'!E119</f>
        <v>18.5</v>
      </c>
      <c r="F13">
        <f>'[9]Cumulative Stats'!F119</f>
        <v>27</v>
      </c>
      <c r="G13">
        <f>'[9]Cumulative Stats'!G119</f>
        <v>0</v>
      </c>
      <c r="H13">
        <f>'[9]Cumulative Stats'!H119</f>
        <v>0</v>
      </c>
    </row>
    <row r="14" spans="1:8" ht="12.75">
      <c r="A14" t="str">
        <f>'[12]Cumulative Stats'!A120</f>
        <v>King</v>
      </c>
      <c r="B14" t="s">
        <v>90</v>
      </c>
      <c r="C14">
        <f>'[12]Cumulative Stats'!C120</f>
        <v>12</v>
      </c>
      <c r="D14">
        <f>'[12]Cumulative Stats'!D120</f>
        <v>316</v>
      </c>
      <c r="E14">
        <f>'[12]Cumulative Stats'!E120</f>
        <v>26.333333333333332</v>
      </c>
      <c r="F14">
        <f>'[12]Cumulative Stats'!F120</f>
        <v>40</v>
      </c>
      <c r="G14">
        <f>'[12]Cumulative Stats'!G120</f>
        <v>0</v>
      </c>
      <c r="H14">
        <f>'[12]Cumulative Stats'!H120</f>
        <v>0</v>
      </c>
    </row>
    <row r="15" spans="1:8" ht="12.75">
      <c r="A15" t="str">
        <f>'[10]Cumulative Stats'!A118</f>
        <v>Jancik</v>
      </c>
      <c r="B15" t="s">
        <v>92</v>
      </c>
      <c r="C15">
        <f>'[10]Cumulative Stats'!C118</f>
        <v>17</v>
      </c>
      <c r="D15">
        <f>'[10]Cumulative Stats'!D118</f>
        <v>302</v>
      </c>
      <c r="E15">
        <f>'[10]Cumulative Stats'!E118</f>
        <v>17.764705882352942</v>
      </c>
      <c r="F15">
        <f>'[10]Cumulative Stats'!F118</f>
        <v>28</v>
      </c>
      <c r="G15">
        <f>'[10]Cumulative Stats'!G118</f>
        <v>0</v>
      </c>
      <c r="H15">
        <f>'[10]Cumulative Stats'!H118</f>
        <v>1</v>
      </c>
    </row>
    <row r="16" spans="1:8" ht="12.75">
      <c r="A16" t="str">
        <f>'[11]Cumulative '!A119</f>
        <v>Neff</v>
      </c>
      <c r="B16" t="s">
        <v>91</v>
      </c>
      <c r="C16">
        <f>'[11]Cumulative '!C119</f>
        <v>12</v>
      </c>
      <c r="D16">
        <f>'[11]Cumulative '!D119</f>
        <v>302</v>
      </c>
      <c r="E16">
        <f>'[11]Cumulative '!E119</f>
        <v>25.166666666666668</v>
      </c>
      <c r="F16">
        <f>'[11]Cumulative '!F119</f>
        <v>71</v>
      </c>
      <c r="G16">
        <f>'[11]Cumulative '!G119</f>
        <v>0</v>
      </c>
      <c r="H16">
        <f>'[11]Cumulative '!H119</f>
        <v>0</v>
      </c>
    </row>
    <row r="17" spans="1:8" ht="12.75">
      <c r="A17" t="str">
        <f>'[10]Cumulative Stats'!A119</f>
        <v>Moore</v>
      </c>
      <c r="B17" t="s">
        <v>92</v>
      </c>
      <c r="C17">
        <f>'[10]Cumulative Stats'!C119</f>
        <v>14</v>
      </c>
      <c r="D17">
        <f>'[10]Cumulative Stats'!D119</f>
        <v>301</v>
      </c>
      <c r="E17">
        <f>'[10]Cumulative Stats'!E119</f>
        <v>21.5</v>
      </c>
      <c r="F17">
        <f>'[10]Cumulative Stats'!F119</f>
        <v>77</v>
      </c>
      <c r="G17">
        <f>'[10]Cumulative Stats'!G119</f>
        <v>0</v>
      </c>
      <c r="H17">
        <f>'[10]Cumulative Stats'!H119</f>
        <v>2</v>
      </c>
    </row>
    <row r="18" spans="1:8" ht="12.75">
      <c r="A18" t="str">
        <f>'[8]Cumulative Stats'!A120</f>
        <v>Brannan</v>
      </c>
      <c r="B18" t="s">
        <v>87</v>
      </c>
      <c r="C18">
        <f>'[8]Cumulative Stats'!C120</f>
        <v>9</v>
      </c>
      <c r="D18">
        <f>'[8]Cumulative Stats'!D120</f>
        <v>236</v>
      </c>
      <c r="E18">
        <f>'[8]Cumulative Stats'!E120</f>
        <v>26.22222222222222</v>
      </c>
      <c r="F18">
        <f>'[8]Cumulative Stats'!F120</f>
        <v>49</v>
      </c>
      <c r="G18">
        <f>'[8]Cumulative Stats'!G120</f>
        <v>0</v>
      </c>
      <c r="H18">
        <f>'[8]Cumulative Stats'!H120</f>
        <v>1</v>
      </c>
    </row>
    <row r="19" spans="1:8" ht="12.75">
      <c r="A19" t="str">
        <f>'[14]Cumulative Stats'!A118</f>
        <v>Sherman</v>
      </c>
      <c r="B19" t="s">
        <v>94</v>
      </c>
      <c r="C19">
        <f>'[14]Cumulative Stats'!C118</f>
        <v>12</v>
      </c>
      <c r="D19">
        <f>'[14]Cumulative Stats'!D118</f>
        <v>224</v>
      </c>
      <c r="E19">
        <f>'[14]Cumulative Stats'!E118</f>
        <v>18.666666666666668</v>
      </c>
      <c r="F19">
        <f>'[14]Cumulative Stats'!F118</f>
        <v>49</v>
      </c>
      <c r="G19">
        <f>'[14]Cumulative Stats'!G118</f>
        <v>0</v>
      </c>
      <c r="H19">
        <f>'[14]Cumulative Stats'!H118</f>
        <v>1</v>
      </c>
    </row>
    <row r="20" spans="1:8" ht="12.75">
      <c r="A20" t="str">
        <f>'[15]Cumulative Stats'!A119</f>
        <v>Mitchell</v>
      </c>
      <c r="B20" t="s">
        <v>88</v>
      </c>
      <c r="C20">
        <f>'[15]Cumulative Stats'!C119</f>
        <v>8</v>
      </c>
      <c r="D20">
        <f>'[15]Cumulative Stats'!D119</f>
        <v>193</v>
      </c>
      <c r="E20">
        <f>'[15]Cumulative Stats'!E119</f>
        <v>24.125</v>
      </c>
      <c r="F20">
        <f>'[15]Cumulative Stats'!F119</f>
        <v>32</v>
      </c>
      <c r="G20">
        <f>'[15]Cumulative Stats'!G119</f>
        <v>0</v>
      </c>
      <c r="H20">
        <f>'[15]Cumulative Stats'!H119</f>
        <v>0</v>
      </c>
    </row>
    <row r="21" spans="1:8" ht="12.75">
      <c r="A21" t="str">
        <f>'[8]Cumulative Stats'!A119</f>
        <v>Boozer</v>
      </c>
      <c r="B21" t="s">
        <v>87</v>
      </c>
      <c r="C21">
        <f>'[8]Cumulative Stats'!C119</f>
        <v>11</v>
      </c>
      <c r="D21">
        <f>'[8]Cumulative Stats'!D119</f>
        <v>173</v>
      </c>
      <c r="E21">
        <f>'[8]Cumulative Stats'!E119</f>
        <v>15.727272727272727</v>
      </c>
      <c r="F21">
        <f>'[8]Cumulative Stats'!F119</f>
        <v>34</v>
      </c>
      <c r="G21">
        <f>'[8]Cumulative Stats'!G119</f>
        <v>0</v>
      </c>
      <c r="H21">
        <f>'[8]Cumulative Stats'!H119</f>
        <v>0</v>
      </c>
    </row>
    <row r="22" spans="1:8" ht="12.75">
      <c r="A22" t="str">
        <f>'[15]Cumulative Stats'!A120</f>
        <v>Sellers</v>
      </c>
      <c r="B22" t="s">
        <v>88</v>
      </c>
      <c r="C22">
        <f>'[15]Cumulative Stats'!C120</f>
        <v>7</v>
      </c>
      <c r="D22">
        <f>'[15]Cumulative Stats'!D120</f>
        <v>150</v>
      </c>
      <c r="E22">
        <f>'[15]Cumulative Stats'!E120</f>
        <v>21.428571428571427</v>
      </c>
      <c r="F22">
        <f>'[15]Cumulative Stats'!F120</f>
        <v>32</v>
      </c>
      <c r="G22">
        <f>'[15]Cumulative Stats'!G120</f>
        <v>0</v>
      </c>
      <c r="H22">
        <f>'[15]Cumulative Stats'!H120</f>
        <v>1</v>
      </c>
    </row>
    <row r="23" spans="1:8" ht="12.75">
      <c r="A23" t="str">
        <f>'[9]Cumulative Stats'!A120</f>
        <v>Leo</v>
      </c>
      <c r="B23" t="s">
        <v>110</v>
      </c>
      <c r="C23">
        <f>'[9]Cumulative Stats'!C120</f>
        <v>7</v>
      </c>
      <c r="D23">
        <f>'[9]Cumulative Stats'!D120</f>
        <v>150</v>
      </c>
      <c r="E23">
        <f>'[9]Cumulative Stats'!E120</f>
        <v>21.428571428571427</v>
      </c>
      <c r="F23">
        <f>'[9]Cumulative Stats'!F120</f>
        <v>28</v>
      </c>
      <c r="G23">
        <f>'[9]Cumulative Stats'!G120</f>
        <v>0</v>
      </c>
      <c r="H23">
        <f>'[9]Cumulative Stats'!H120</f>
        <v>1</v>
      </c>
    </row>
    <row r="24" spans="1:8" ht="12.75">
      <c r="A24" t="str">
        <f>'[16]Cumulative Stats'!A120</f>
        <v>Duncan</v>
      </c>
      <c r="B24" t="s">
        <v>93</v>
      </c>
      <c r="C24">
        <f>'[16]Cumulative Stats'!C120</f>
        <v>6</v>
      </c>
      <c r="D24">
        <f>'[16]Cumulative Stats'!D120</f>
        <v>131</v>
      </c>
      <c r="E24">
        <f>'[16]Cumulative Stats'!E120</f>
        <v>21.833333333333332</v>
      </c>
      <c r="F24">
        <f>'[16]Cumulative Stats'!F120</f>
        <v>28</v>
      </c>
      <c r="G24">
        <f>'[16]Cumulative Stats'!G120</f>
        <v>0</v>
      </c>
      <c r="H24">
        <f>'[16]Cumulative Stats'!H120</f>
        <v>0</v>
      </c>
    </row>
    <row r="25" spans="1:8" ht="12.75">
      <c r="A25" t="str">
        <f>'[15]Cumulative Stats'!A121</f>
        <v>Wilson</v>
      </c>
      <c r="B25" t="s">
        <v>88</v>
      </c>
      <c r="C25">
        <f>'[15]Cumulative Stats'!C121</f>
        <v>5</v>
      </c>
      <c r="D25">
        <f>'[15]Cumulative Stats'!D121</f>
        <v>125</v>
      </c>
      <c r="E25">
        <f>'[15]Cumulative Stats'!E121</f>
        <v>25</v>
      </c>
      <c r="F25">
        <f>'[15]Cumulative Stats'!F121</f>
        <v>28</v>
      </c>
      <c r="G25">
        <f>'[15]Cumulative Stats'!G121</f>
        <v>0</v>
      </c>
      <c r="H25">
        <f>'[15]Cumulative Stats'!H121</f>
        <v>1</v>
      </c>
    </row>
    <row r="26" spans="1:8" ht="12.75">
      <c r="A26" t="str">
        <f>'[14]Cumulative Stats'!A119</f>
        <v>Bird</v>
      </c>
      <c r="B26" t="s">
        <v>94</v>
      </c>
      <c r="C26">
        <f>'[14]Cumulative Stats'!C119</f>
        <v>6</v>
      </c>
      <c r="D26">
        <f>'[14]Cumulative Stats'!D119</f>
        <v>120</v>
      </c>
      <c r="E26">
        <f>'[14]Cumulative Stats'!E119</f>
        <v>20</v>
      </c>
      <c r="F26">
        <f>'[14]Cumulative Stats'!F119</f>
        <v>28</v>
      </c>
      <c r="G26">
        <f>'[14]Cumulative Stats'!G119</f>
        <v>0</v>
      </c>
      <c r="H26">
        <f>'[14]Cumulative Stats'!H119</f>
        <v>1</v>
      </c>
    </row>
    <row r="27" spans="1:8" ht="12.75">
      <c r="A27" t="str">
        <f>'[10]Cumulative Stats'!A120</f>
        <v>Carwell</v>
      </c>
      <c r="B27" t="s">
        <v>92</v>
      </c>
      <c r="C27">
        <f>'[10]Cumulative Stats'!C120</f>
        <v>5</v>
      </c>
      <c r="D27">
        <f>'[10]Cumulative Stats'!D120</f>
        <v>110</v>
      </c>
      <c r="E27">
        <f>'[10]Cumulative Stats'!E120</f>
        <v>22</v>
      </c>
      <c r="F27">
        <f>'[10]Cumulative Stats'!F120</f>
        <v>28</v>
      </c>
      <c r="G27">
        <f>'[10]Cumulative Stats'!G120</f>
        <v>0</v>
      </c>
      <c r="H27">
        <f>'[10]Cumulative Stats'!H120</f>
        <v>1</v>
      </c>
    </row>
    <row r="28" spans="1:8" ht="12.75">
      <c r="A28" t="str">
        <f>'[14]Cumulative Stats'!A120</f>
        <v>L.Todd</v>
      </c>
      <c r="B28" t="s">
        <v>94</v>
      </c>
      <c r="C28">
        <f>'[14]Cumulative Stats'!C120</f>
        <v>3</v>
      </c>
      <c r="D28">
        <f>'[14]Cumulative Stats'!D120</f>
        <v>88</v>
      </c>
      <c r="E28">
        <f>'[14]Cumulative Stats'!E120</f>
        <v>29.333333333333332</v>
      </c>
      <c r="F28">
        <f>'[14]Cumulative Stats'!F120</f>
        <v>43</v>
      </c>
      <c r="G28">
        <f>'[14]Cumulative Stats'!G120</f>
        <v>0</v>
      </c>
      <c r="H28">
        <f>'[14]Cumulative Stats'!H120</f>
        <v>0</v>
      </c>
    </row>
    <row r="29" spans="1:8" ht="12.75">
      <c r="A29" t="str">
        <f>'[12]Cumulative Stats'!A121</f>
        <v>Rutkowski</v>
      </c>
      <c r="B29" t="s">
        <v>90</v>
      </c>
      <c r="C29">
        <f>'[12]Cumulative Stats'!C121</f>
        <v>3</v>
      </c>
      <c r="D29">
        <f>'[12]Cumulative Stats'!D121</f>
        <v>72</v>
      </c>
      <c r="E29">
        <f>'[12]Cumulative Stats'!E121</f>
        <v>24</v>
      </c>
      <c r="F29">
        <f>'[12]Cumulative Stats'!F121</f>
        <v>41</v>
      </c>
      <c r="G29">
        <f>'[12]Cumulative Stats'!G121</f>
        <v>0</v>
      </c>
      <c r="H29">
        <f>'[12]Cumulative Stats'!H121</f>
        <v>1</v>
      </c>
    </row>
    <row r="30" spans="1:8" ht="12.75">
      <c r="A30" t="str">
        <f>'[15]Cumulative Stats'!A122</f>
        <v>Hayes</v>
      </c>
      <c r="B30" t="s">
        <v>88</v>
      </c>
      <c r="C30">
        <f>'[15]Cumulative Stats'!C122</f>
        <v>3</v>
      </c>
      <c r="D30">
        <f>'[15]Cumulative Stats'!D122</f>
        <v>60</v>
      </c>
      <c r="E30">
        <f>'[15]Cumulative Stats'!E122</f>
        <v>20</v>
      </c>
      <c r="F30">
        <f>'[15]Cumulative Stats'!F122</f>
        <v>34</v>
      </c>
      <c r="G30">
        <f>'[15]Cumulative Stats'!G122</f>
        <v>0</v>
      </c>
      <c r="H30">
        <f>'[15]Cumulative Stats'!H122</f>
        <v>0</v>
      </c>
    </row>
    <row r="31" spans="1:8" ht="12.75">
      <c r="A31" t="str">
        <f>'[15]Cumulative Stats'!A124</f>
        <v>Crabtree</v>
      </c>
      <c r="B31" t="s">
        <v>88</v>
      </c>
      <c r="C31">
        <f>'[15]Cumulative Stats'!C124</f>
        <v>1</v>
      </c>
      <c r="D31">
        <f>'[15]Cumulative Stats'!D124</f>
        <v>25</v>
      </c>
      <c r="E31">
        <f>'[15]Cumulative Stats'!E124</f>
        <v>25</v>
      </c>
      <c r="F31">
        <f>'[15]Cumulative Stats'!F124</f>
        <v>25</v>
      </c>
      <c r="G31">
        <f>'[15]Cumulative Stats'!G124</f>
        <v>0</v>
      </c>
      <c r="H31">
        <f>'[15]Cumulative Stats'!H124</f>
        <v>0</v>
      </c>
    </row>
    <row r="32" spans="1:8" ht="12.75">
      <c r="A32" t="str">
        <f>'[9]Cumulative Stats'!A122</f>
        <v>Cappadona</v>
      </c>
      <c r="B32" t="s">
        <v>110</v>
      </c>
      <c r="C32">
        <f>'[9]Cumulative Stats'!C122</f>
        <v>2</v>
      </c>
      <c r="D32">
        <f>'[9]Cumulative Stats'!D122</f>
        <v>22</v>
      </c>
      <c r="E32">
        <f>'[9]Cumulative Stats'!E122</f>
        <v>11</v>
      </c>
      <c r="F32">
        <f>'[9]Cumulative Stats'!F122</f>
        <v>14</v>
      </c>
      <c r="G32">
        <f>'[9]Cumulative Stats'!G122</f>
        <v>0</v>
      </c>
      <c r="H32">
        <f>'[9]Cumulative Stats'!H122</f>
        <v>0</v>
      </c>
    </row>
    <row r="33" spans="1:8" ht="12.75">
      <c r="A33" t="str">
        <f>'[15]Cumulative Stats'!A123</f>
        <v>Cassesse</v>
      </c>
      <c r="B33" t="s">
        <v>88</v>
      </c>
      <c r="C33">
        <f>'[15]Cumulative Stats'!C123</f>
        <v>1</v>
      </c>
      <c r="D33">
        <f>'[15]Cumulative Stats'!D123</f>
        <v>21</v>
      </c>
      <c r="E33">
        <f>'[15]Cumulative Stats'!E123</f>
        <v>21</v>
      </c>
      <c r="F33">
        <f>'[15]Cumulative Stats'!F123</f>
        <v>21</v>
      </c>
      <c r="G33">
        <f>'[15]Cumulative Stats'!G123</f>
        <v>0</v>
      </c>
      <c r="H33">
        <f>'[15]Cumulative Stats'!H123</f>
        <v>0</v>
      </c>
    </row>
    <row r="34" spans="1:8" ht="12.75">
      <c r="A34" t="str">
        <f>'[12]Cumulative Stats'!A122</f>
        <v>Meredith</v>
      </c>
      <c r="B34" t="s">
        <v>90</v>
      </c>
      <c r="C34">
        <f>'[12]Cumulative Stats'!C122</f>
        <v>1</v>
      </c>
      <c r="D34">
        <f>'[12]Cumulative Stats'!D122</f>
        <v>20</v>
      </c>
      <c r="E34">
        <f>'[12]Cumulative Stats'!E122</f>
        <v>20</v>
      </c>
      <c r="F34">
        <f>'[12]Cumulative Stats'!F122</f>
        <v>20</v>
      </c>
      <c r="G34">
        <f>'[12]Cumulative Stats'!G122</f>
        <v>0</v>
      </c>
      <c r="H34">
        <f>'[12]Cumulative Stats'!H122</f>
        <v>1</v>
      </c>
    </row>
    <row r="35" spans="1:8" ht="12.75">
      <c r="A35" t="str">
        <f>'[14]Cumulative Stats'!A121</f>
        <v>Hagberg</v>
      </c>
      <c r="B35" t="s">
        <v>94</v>
      </c>
      <c r="C35">
        <f>'[14]Cumulative Stats'!C121</f>
        <v>1</v>
      </c>
      <c r="D35">
        <f>'[14]Cumulative Stats'!D121</f>
        <v>11</v>
      </c>
      <c r="E35">
        <f>'[14]Cumulative Stats'!E121</f>
        <v>11</v>
      </c>
      <c r="F35">
        <f>'[14]Cumulative Stats'!F121</f>
        <v>11</v>
      </c>
      <c r="G35">
        <f>'[14]Cumulative Stats'!G121</f>
        <v>0</v>
      </c>
      <c r="H35">
        <f>'[14]Cumulative Stats'!H121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D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4.8515625" style="0" customWidth="1"/>
    <col min="4" max="12" width="5.28125" style="0" customWidth="1"/>
  </cols>
  <sheetData>
    <row r="1" spans="1:2" ht="12.75">
      <c r="A1" t="s">
        <v>0</v>
      </c>
      <c r="B1" s="1">
        <v>63</v>
      </c>
    </row>
    <row r="2" spans="1:22" ht="12.75">
      <c r="A2" s="1" t="s">
        <v>1</v>
      </c>
      <c r="B2" t="s">
        <v>2</v>
      </c>
      <c r="D2" s="1" t="s">
        <v>87</v>
      </c>
      <c r="E2" s="1" t="s">
        <v>92</v>
      </c>
      <c r="F2" s="1" t="s">
        <v>91</v>
      </c>
      <c r="G2" s="1" t="s">
        <v>110</v>
      </c>
      <c r="H2" s="1" t="s">
        <v>90</v>
      </c>
      <c r="I2" s="1" t="s">
        <v>94</v>
      </c>
      <c r="J2" s="1" t="s">
        <v>89</v>
      </c>
      <c r="K2" s="1" t="s">
        <v>93</v>
      </c>
      <c r="L2" s="1" t="s">
        <v>88</v>
      </c>
      <c r="N2" s="1" t="s">
        <v>115</v>
      </c>
      <c r="O2" s="1" t="s">
        <v>114</v>
      </c>
      <c r="Q2" s="1"/>
      <c r="R2" s="1" t="s">
        <v>116</v>
      </c>
      <c r="S2" s="1" t="s">
        <v>117</v>
      </c>
      <c r="T2" s="1" t="s">
        <v>118</v>
      </c>
      <c r="U2" s="1" t="s">
        <v>119</v>
      </c>
      <c r="V2" s="1" t="s">
        <v>120</v>
      </c>
    </row>
    <row r="3" spans="17:22" ht="12.75">
      <c r="Q3" s="4" t="s">
        <v>87</v>
      </c>
      <c r="R3" s="13">
        <f>D8</f>
        <v>1163</v>
      </c>
      <c r="S3" s="13">
        <f>D17</f>
        <v>4181</v>
      </c>
      <c r="T3" s="13">
        <f>SUM(R3:S3)</f>
        <v>5344</v>
      </c>
      <c r="U3" s="15">
        <f>T3/Passing!$B$1</f>
        <v>381.7142857142857</v>
      </c>
      <c r="V3" s="18">
        <f>U3-U16</f>
        <v>13.714285714285722</v>
      </c>
    </row>
    <row r="4" spans="17:22" ht="12.75">
      <c r="Q4" s="4" t="s">
        <v>92</v>
      </c>
      <c r="R4" s="13">
        <f>E8</f>
        <v>3000</v>
      </c>
      <c r="S4" s="13">
        <f>E17</f>
        <v>1318</v>
      </c>
      <c r="T4" s="13">
        <f aca="true" t="shared" si="0" ref="T4:T11">SUM(R4:S4)</f>
        <v>4318</v>
      </c>
      <c r="U4" s="15">
        <f>T4/Passing!$B$1</f>
        <v>308.42857142857144</v>
      </c>
      <c r="V4" s="18">
        <f aca="true" t="shared" si="1" ref="V4:V11">U4-U17</f>
        <v>58.21428571428572</v>
      </c>
    </row>
    <row r="5" spans="1:22" ht="12.75">
      <c r="A5" s="2" t="s">
        <v>3</v>
      </c>
      <c r="D5">
        <f>'[8]Cumulative Stats'!D6</f>
        <v>230</v>
      </c>
      <c r="E5">
        <f>'[10]Cumulative Stats'!D6</f>
        <v>254</v>
      </c>
      <c r="F5">
        <f>'[11]Cumulative '!D6</f>
        <v>195</v>
      </c>
      <c r="G5">
        <f>'[9]Cumulative Stats'!D6</f>
        <v>235</v>
      </c>
      <c r="H5">
        <f>'[12]Cumulative Stats'!D6</f>
        <v>200</v>
      </c>
      <c r="I5">
        <f>'[14]Cumulative Stats'!D6</f>
        <v>209</v>
      </c>
      <c r="J5">
        <f>'[13]Cumulative Stats'!D6</f>
        <v>228</v>
      </c>
      <c r="K5">
        <f>'[16]Cumulative Stats'!D6</f>
        <v>193</v>
      </c>
      <c r="L5">
        <f>'[15]Cumulative Stats'!D6</f>
        <v>172</v>
      </c>
      <c r="M5">
        <f>SUM(D5:L5)</f>
        <v>1916</v>
      </c>
      <c r="N5" s="9">
        <f>M5/$B$1/2</f>
        <v>15.206349206349206</v>
      </c>
      <c r="O5" s="9">
        <f>2055/63/2</f>
        <v>16.30952380952381</v>
      </c>
      <c r="P5" s="4"/>
      <c r="Q5" s="4" t="s">
        <v>91</v>
      </c>
      <c r="R5" s="13">
        <f>F8</f>
        <v>1100</v>
      </c>
      <c r="S5" s="13">
        <f>F17</f>
        <v>2681</v>
      </c>
      <c r="T5" s="13">
        <f t="shared" si="0"/>
        <v>3781</v>
      </c>
      <c r="U5" s="15">
        <f>T5/Passing!$B$1</f>
        <v>270.07142857142856</v>
      </c>
      <c r="V5" s="18">
        <f t="shared" si="1"/>
        <v>8.714285714285722</v>
      </c>
    </row>
    <row r="6" spans="16:22" ht="12.75">
      <c r="P6" s="4"/>
      <c r="Q6" s="4" t="s">
        <v>110</v>
      </c>
      <c r="R6" s="13">
        <f>G8</f>
        <v>1562</v>
      </c>
      <c r="S6" s="13">
        <f>G17</f>
        <v>2851</v>
      </c>
      <c r="T6" s="13">
        <f t="shared" si="0"/>
        <v>4413</v>
      </c>
      <c r="U6" s="15">
        <f>T6/Passing!$B$1</f>
        <v>315.2142857142857</v>
      </c>
      <c r="V6" s="18">
        <f t="shared" si="1"/>
        <v>27.571428571428555</v>
      </c>
    </row>
    <row r="7" spans="1:22" ht="12.75">
      <c r="A7" t="s">
        <v>4</v>
      </c>
      <c r="D7">
        <f>'[8]Cumulative Stats'!D8</f>
        <v>388</v>
      </c>
      <c r="E7">
        <f>'[10]Cumulative Stats'!D8</f>
        <v>564</v>
      </c>
      <c r="F7">
        <f>'[11]Cumulative '!D8</f>
        <v>331</v>
      </c>
      <c r="G7">
        <f>'[9]Cumulative Stats'!D8</f>
        <v>413</v>
      </c>
      <c r="H7">
        <f>'[12]Cumulative Stats'!D8</f>
        <v>370</v>
      </c>
      <c r="I7">
        <f>'[14]Cumulative Stats'!D8</f>
        <v>432</v>
      </c>
      <c r="J7">
        <f>'[13]Cumulative Stats'!D8</f>
        <v>498</v>
      </c>
      <c r="K7">
        <f>'[16]Cumulative Stats'!D8</f>
        <v>413</v>
      </c>
      <c r="L7">
        <f>'[15]Cumulative Stats'!D8</f>
        <v>385</v>
      </c>
      <c r="M7">
        <f>SUM(D7:L7)</f>
        <v>3794</v>
      </c>
      <c r="N7" s="9">
        <f>M7/$B$1/2</f>
        <v>30.11111111111111</v>
      </c>
      <c r="O7" s="9">
        <f>3710/63/2</f>
        <v>29.444444444444443</v>
      </c>
      <c r="P7" s="4"/>
      <c r="Q7" s="4" t="s">
        <v>90</v>
      </c>
      <c r="R7" s="13">
        <f>H8</f>
        <v>1450</v>
      </c>
      <c r="S7" s="13">
        <f>H17</f>
        <v>2612</v>
      </c>
      <c r="T7" s="13">
        <f t="shared" si="0"/>
        <v>4062</v>
      </c>
      <c r="U7" s="15">
        <f>T7/Passing!$B$1</f>
        <v>290.14285714285717</v>
      </c>
      <c r="V7" s="18">
        <f t="shared" si="1"/>
        <v>33.85714285714289</v>
      </c>
    </row>
    <row r="8" spans="1:22" ht="12.75">
      <c r="A8" t="s">
        <v>5</v>
      </c>
      <c r="D8">
        <f>'[8]Cumulative Stats'!D9</f>
        <v>1163</v>
      </c>
      <c r="E8">
        <f>'[10]Cumulative Stats'!D9</f>
        <v>3000</v>
      </c>
      <c r="F8">
        <f>'[11]Cumulative '!D9</f>
        <v>1100</v>
      </c>
      <c r="G8">
        <f>'[9]Cumulative Stats'!D9</f>
        <v>1562</v>
      </c>
      <c r="H8">
        <f>'[12]Cumulative Stats'!D9</f>
        <v>1450</v>
      </c>
      <c r="I8">
        <f>'[14]Cumulative Stats'!D9</f>
        <v>1779</v>
      </c>
      <c r="J8">
        <f>'[13]Cumulative Stats'!D9</f>
        <v>2049</v>
      </c>
      <c r="K8">
        <f>'[16]Cumulative Stats'!D9</f>
        <v>1828</v>
      </c>
      <c r="L8">
        <f>'[15]Cumulative Stats'!D9</f>
        <v>1324</v>
      </c>
      <c r="M8">
        <f>SUM(D8:L8)</f>
        <v>15255</v>
      </c>
      <c r="N8" s="9">
        <f>M8/$B$1/2</f>
        <v>121.07142857142857</v>
      </c>
      <c r="O8" s="9">
        <f>14553/63/2</f>
        <v>115.5</v>
      </c>
      <c r="P8" s="4"/>
      <c r="Q8" s="4" t="s">
        <v>94</v>
      </c>
      <c r="R8" s="13">
        <f>I8</f>
        <v>1779</v>
      </c>
      <c r="S8" s="17">
        <f>I17</f>
        <v>3419</v>
      </c>
      <c r="T8" s="13">
        <f t="shared" si="0"/>
        <v>5198</v>
      </c>
      <c r="U8" s="15">
        <f>T8/Passing!$B$1</f>
        <v>371.2857142857143</v>
      </c>
      <c r="V8" s="18">
        <f t="shared" si="1"/>
        <v>5.857142857142833</v>
      </c>
    </row>
    <row r="9" spans="1:22" ht="12.75">
      <c r="A9" s="2" t="s">
        <v>6</v>
      </c>
      <c r="D9" s="9">
        <f>'[8]Cumulative Stats'!D10</f>
        <v>2.997422680412371</v>
      </c>
      <c r="E9" s="9">
        <f>'[10]Cumulative Stats'!D10</f>
        <v>5.319148936170213</v>
      </c>
      <c r="F9" s="9">
        <f>'[11]Cumulative '!D10</f>
        <v>3.323262839879154</v>
      </c>
      <c r="G9" s="9">
        <f>'[9]Cumulative Stats'!D10</f>
        <v>3.7820823244552058</v>
      </c>
      <c r="H9" s="9">
        <f>'[12]Cumulative Stats'!D10</f>
        <v>3.918918918918919</v>
      </c>
      <c r="I9" s="9">
        <f>'[14]Cumulative Stats'!D10</f>
        <v>4.118055555555555</v>
      </c>
      <c r="J9" s="9">
        <f>'[13]Cumulative Stats'!D10</f>
        <v>4.114457831325301</v>
      </c>
      <c r="K9" s="9">
        <f>'[16]Cumulative Stats'!D10</f>
        <v>4.426150121065375</v>
      </c>
      <c r="L9" s="9">
        <f>'[15]Cumulative Stats'!D10</f>
        <v>3.4389610389610388</v>
      </c>
      <c r="N9" s="9">
        <f>N8/N7</f>
        <v>4.020822351080653</v>
      </c>
      <c r="O9" s="9">
        <f>O8/O7</f>
        <v>3.9226415094339626</v>
      </c>
      <c r="P9" s="4"/>
      <c r="Q9" s="4" t="s">
        <v>89</v>
      </c>
      <c r="R9" s="13">
        <f>J8</f>
        <v>2049</v>
      </c>
      <c r="S9" s="13">
        <f>J17</f>
        <v>2656</v>
      </c>
      <c r="T9" s="13">
        <f t="shared" si="0"/>
        <v>4705</v>
      </c>
      <c r="U9" s="15">
        <f>T9/Passing!$B$1</f>
        <v>336.07142857142856</v>
      </c>
      <c r="V9" s="18">
        <f t="shared" si="1"/>
        <v>15.357142857142833</v>
      </c>
    </row>
    <row r="10" spans="16:22" ht="12.75">
      <c r="P10" s="4"/>
      <c r="Q10" s="4" t="s">
        <v>93</v>
      </c>
      <c r="R10" s="13">
        <f>K8</f>
        <v>1828</v>
      </c>
      <c r="S10" s="13">
        <f>K17</f>
        <v>3100</v>
      </c>
      <c r="T10" s="13">
        <f t="shared" si="0"/>
        <v>4928</v>
      </c>
      <c r="U10" s="15">
        <f>T10/Passing!$B$1</f>
        <v>352</v>
      </c>
      <c r="V10" s="18">
        <f t="shared" si="1"/>
        <v>-14.071428571428555</v>
      </c>
    </row>
    <row r="11" spans="1:22" ht="12.75">
      <c r="A11" t="s">
        <v>7</v>
      </c>
      <c r="D11">
        <f>'[8]Cumulative Stats'!D12</f>
        <v>466</v>
      </c>
      <c r="E11">
        <f>'[10]Cumulative Stats'!D12</f>
        <v>390</v>
      </c>
      <c r="F11">
        <f>'[11]Cumulative '!D12</f>
        <v>473</v>
      </c>
      <c r="G11">
        <f>'[9]Cumulative Stats'!D12</f>
        <v>434</v>
      </c>
      <c r="H11">
        <f>'[12]Cumulative Stats'!D12</f>
        <v>420</v>
      </c>
      <c r="I11">
        <f>'[14]Cumulative Stats'!D12</f>
        <v>425</v>
      </c>
      <c r="J11">
        <f>'[13]Cumulative Stats'!D12</f>
        <v>393</v>
      </c>
      <c r="K11">
        <f>'[16]Cumulative Stats'!D12</f>
        <v>406</v>
      </c>
      <c r="L11">
        <f>'[15]Cumulative Stats'!D12</f>
        <v>364</v>
      </c>
      <c r="M11">
        <f>SUM(D11:L11)</f>
        <v>3771</v>
      </c>
      <c r="N11" s="9">
        <f>M11/$B$1/2</f>
        <v>29.928571428571427</v>
      </c>
      <c r="O11" s="9">
        <f>3878/63/2</f>
        <v>30.77777777777778</v>
      </c>
      <c r="P11" s="4"/>
      <c r="Q11" s="4" t="s">
        <v>88</v>
      </c>
      <c r="R11" s="13">
        <f>L8</f>
        <v>1324</v>
      </c>
      <c r="S11" s="13">
        <f>L17</f>
        <v>2357</v>
      </c>
      <c r="T11" s="13">
        <f t="shared" si="0"/>
        <v>3681</v>
      </c>
      <c r="U11" s="15">
        <f>T11/Passing!$B$1</f>
        <v>262.92857142857144</v>
      </c>
      <c r="V11" s="18">
        <f t="shared" si="1"/>
        <v>52.428571428571445</v>
      </c>
    </row>
    <row r="12" spans="1:22" ht="12.75">
      <c r="A12" t="s">
        <v>8</v>
      </c>
      <c r="D12">
        <f>'[8]Cumulative Stats'!D13</f>
        <v>256</v>
      </c>
      <c r="E12">
        <f>'[10]Cumulative Stats'!D13</f>
        <v>163</v>
      </c>
      <c r="F12">
        <f>'[11]Cumulative '!D13</f>
        <v>237</v>
      </c>
      <c r="G12">
        <f>'[9]Cumulative Stats'!D13</f>
        <v>205</v>
      </c>
      <c r="H12">
        <f>'[12]Cumulative Stats'!D13</f>
        <v>209</v>
      </c>
      <c r="I12">
        <f>'[14]Cumulative Stats'!D13</f>
        <v>222</v>
      </c>
      <c r="J12">
        <f>'[13]Cumulative Stats'!D13</f>
        <v>222</v>
      </c>
      <c r="K12">
        <f>'[16]Cumulative Stats'!D13</f>
        <v>206</v>
      </c>
      <c r="L12">
        <f>'[15]Cumulative Stats'!D13</f>
        <v>165</v>
      </c>
      <c r="M12">
        <f>SUM(D12:L12)</f>
        <v>1885</v>
      </c>
      <c r="N12" s="9">
        <f>M12/$B$1/2</f>
        <v>14.96031746031746</v>
      </c>
      <c r="O12" s="9">
        <f>1846/63/2</f>
        <v>14.65079365079365</v>
      </c>
      <c r="P12" s="4"/>
      <c r="Q12" s="4"/>
      <c r="R12" s="17"/>
      <c r="S12" s="13"/>
      <c r="T12" s="13"/>
      <c r="U12" s="15"/>
      <c r="V12" s="18"/>
    </row>
    <row r="13" spans="1:16" ht="12.75">
      <c r="A13" t="s">
        <v>9</v>
      </c>
      <c r="D13">
        <f>'[8]Cumulative Stats'!D14</f>
        <v>54.93562231759657</v>
      </c>
      <c r="E13">
        <f>'[10]Cumulative Stats'!D14</f>
        <v>41.794871794871796</v>
      </c>
      <c r="F13">
        <f>'[11]Cumulative '!D14</f>
        <v>50.10570824524313</v>
      </c>
      <c r="G13">
        <f>'[9]Cumulative Stats'!D14</f>
        <v>47.235023041474655</v>
      </c>
      <c r="H13">
        <f>'[12]Cumulative Stats'!D14</f>
        <v>49.76190476190476</v>
      </c>
      <c r="I13">
        <f>'[14]Cumulative Stats'!D14</f>
        <v>52.23529411764706</v>
      </c>
      <c r="J13">
        <f>'[13]Cumulative Stats'!D14</f>
        <v>56.48854961832062</v>
      </c>
      <c r="K13">
        <f>'[16]Cumulative Stats'!D14</f>
        <v>50.73891625615764</v>
      </c>
      <c r="L13">
        <f>'[15]Cumulative Stats'!D14</f>
        <v>45.32967032967033</v>
      </c>
      <c r="N13" s="9">
        <f>N12/N11*100</f>
        <v>49.98674091752851</v>
      </c>
      <c r="O13" s="9">
        <f>O12/O11*100</f>
        <v>47.60185662712738</v>
      </c>
      <c r="P13" s="4"/>
    </row>
    <row r="14" spans="1:16" ht="12.75">
      <c r="A14" t="s">
        <v>10</v>
      </c>
      <c r="D14">
        <f>'[8]Cumulative Stats'!D15</f>
        <v>4401</v>
      </c>
      <c r="E14">
        <f>'[10]Cumulative Stats'!D15</f>
        <v>1410</v>
      </c>
      <c r="F14">
        <f>'[11]Cumulative '!D15</f>
        <v>2903</v>
      </c>
      <c r="G14">
        <f>'[9]Cumulative Stats'!D15</f>
        <v>3120</v>
      </c>
      <c r="H14">
        <f>'[12]Cumulative Stats'!D15</f>
        <v>2960</v>
      </c>
      <c r="I14">
        <f>'[14]Cumulative Stats'!D15</f>
        <v>3672</v>
      </c>
      <c r="J14">
        <f>'[13]Cumulative Stats'!D15</f>
        <v>2857</v>
      </c>
      <c r="K14">
        <f>'[16]Cumulative Stats'!D15</f>
        <v>3259</v>
      </c>
      <c r="L14">
        <f>'[15]Cumulative Stats'!D15</f>
        <v>2792</v>
      </c>
      <c r="M14">
        <f>SUM(D14:L14)</f>
        <v>27374</v>
      </c>
      <c r="N14" s="9">
        <f>M14/$B$1/2</f>
        <v>217.25396825396825</v>
      </c>
      <c r="O14" s="9">
        <f>23054/63/2</f>
        <v>182.96825396825398</v>
      </c>
      <c r="P14" s="4"/>
    </row>
    <row r="15" spans="1:17" ht="12.75">
      <c r="A15" t="s">
        <v>11</v>
      </c>
      <c r="D15">
        <f>'[8]Cumulative Stats'!D16</f>
        <v>25</v>
      </c>
      <c r="E15">
        <f>'[10]Cumulative Stats'!D16</f>
        <v>14</v>
      </c>
      <c r="F15">
        <f>'[11]Cumulative '!D16</f>
        <v>26</v>
      </c>
      <c r="G15">
        <f>'[9]Cumulative Stats'!D16</f>
        <v>38</v>
      </c>
      <c r="H15">
        <f>'[12]Cumulative Stats'!D16</f>
        <v>42</v>
      </c>
      <c r="I15">
        <f>'[14]Cumulative Stats'!D16</f>
        <v>33</v>
      </c>
      <c r="J15">
        <f>'[13]Cumulative Stats'!D16</f>
        <v>26</v>
      </c>
      <c r="K15">
        <f>'[16]Cumulative Stats'!D16</f>
        <v>18</v>
      </c>
      <c r="L15">
        <f>'[15]Cumulative Stats'!D16</f>
        <v>55</v>
      </c>
      <c r="M15">
        <f>SUM(D15:L15)</f>
        <v>277</v>
      </c>
      <c r="N15" s="9">
        <f>M15/$B$1/2</f>
        <v>2.1984126984126986</v>
      </c>
      <c r="O15" s="9">
        <f>320/63/2</f>
        <v>2.5396825396825395</v>
      </c>
      <c r="Q15" s="4" t="s">
        <v>114</v>
      </c>
    </row>
    <row r="16" spans="1:21" ht="12.75">
      <c r="A16" t="s">
        <v>12</v>
      </c>
      <c r="D16">
        <f>'[8]Cumulative Stats'!D17</f>
        <v>220</v>
      </c>
      <c r="E16">
        <f>'[10]Cumulative Stats'!D17</f>
        <v>92</v>
      </c>
      <c r="F16">
        <f>'[11]Cumulative '!D17</f>
        <v>222</v>
      </c>
      <c r="G16">
        <f>'[9]Cumulative Stats'!D17</f>
        <v>269</v>
      </c>
      <c r="H16">
        <f>'[12]Cumulative Stats'!D17</f>
        <v>348</v>
      </c>
      <c r="I16">
        <f>'[14]Cumulative Stats'!D17</f>
        <v>253</v>
      </c>
      <c r="J16">
        <f>'[13]Cumulative Stats'!D17</f>
        <v>201</v>
      </c>
      <c r="K16">
        <f>'[16]Cumulative Stats'!D17</f>
        <v>159</v>
      </c>
      <c r="L16">
        <f>'[15]Cumulative Stats'!D17</f>
        <v>435</v>
      </c>
      <c r="M16">
        <f>SUM(D16:L16)</f>
        <v>2199</v>
      </c>
      <c r="N16" s="3">
        <f>M16/$B$1/2</f>
        <v>17.452380952380953</v>
      </c>
      <c r="O16" s="9">
        <f>2915/63/2</f>
        <v>23.134920634920636</v>
      </c>
      <c r="Q16" s="4" t="s">
        <v>87</v>
      </c>
      <c r="R16" s="13">
        <v>1307</v>
      </c>
      <c r="S16" s="13">
        <v>3845</v>
      </c>
      <c r="T16" s="13">
        <f>SUM(R16:S16)</f>
        <v>5152</v>
      </c>
      <c r="U16" s="15">
        <f>T16/14</f>
        <v>368</v>
      </c>
    </row>
    <row r="17" spans="1:21" ht="12.75">
      <c r="A17" t="s">
        <v>13</v>
      </c>
      <c r="D17">
        <f>'[8]Cumulative Stats'!D18</f>
        <v>4181</v>
      </c>
      <c r="E17">
        <f>'[10]Cumulative Stats'!D18</f>
        <v>1318</v>
      </c>
      <c r="F17">
        <f>'[11]Cumulative '!D18</f>
        <v>2681</v>
      </c>
      <c r="G17">
        <f>'[9]Cumulative Stats'!D18</f>
        <v>2851</v>
      </c>
      <c r="H17">
        <f>'[12]Cumulative Stats'!D18</f>
        <v>2612</v>
      </c>
      <c r="I17">
        <f>'[14]Cumulative Stats'!D18</f>
        <v>3419</v>
      </c>
      <c r="J17">
        <f>'[13]Cumulative Stats'!D18</f>
        <v>2656</v>
      </c>
      <c r="K17">
        <f>'[16]Cumulative Stats'!D18</f>
        <v>3100</v>
      </c>
      <c r="L17">
        <f>'[15]Cumulative Stats'!D18</f>
        <v>2357</v>
      </c>
      <c r="M17">
        <f>SUM(D17:L17)</f>
        <v>25175</v>
      </c>
      <c r="N17" s="9">
        <f>N14-N16</f>
        <v>199.8015873015873</v>
      </c>
      <c r="O17" s="3">
        <f>O14-O16</f>
        <v>159.83333333333334</v>
      </c>
      <c r="Q17" s="4" t="s">
        <v>92</v>
      </c>
      <c r="R17" s="13">
        <v>2122</v>
      </c>
      <c r="S17" s="13">
        <v>1381</v>
      </c>
      <c r="T17" s="13">
        <f aca="true" t="shared" si="2" ref="T17:T24">SUM(R17:S17)</f>
        <v>3503</v>
      </c>
      <c r="U17" s="15">
        <f aca="true" t="shared" si="3" ref="U17:U24">T17/14</f>
        <v>250.21428571428572</v>
      </c>
    </row>
    <row r="18" spans="1:21" ht="12.75">
      <c r="A18" t="s">
        <v>14</v>
      </c>
      <c r="D18" s="9">
        <f>'[8]Cumulative Stats'!D19</f>
        <v>8.972103004291846</v>
      </c>
      <c r="E18" s="9">
        <f>'[10]Cumulative Stats'!D19</f>
        <v>3.3794871794871795</v>
      </c>
      <c r="F18" s="9">
        <f>'[11]Cumulative '!D19</f>
        <v>5.668076109936575</v>
      </c>
      <c r="G18" s="9">
        <f>'[9]Cumulative Stats'!D19</f>
        <v>6.5691244239631335</v>
      </c>
      <c r="H18" s="9">
        <f>'[12]Cumulative Stats'!D19</f>
        <v>6.219047619047619</v>
      </c>
      <c r="I18" s="9">
        <f>'[14]Cumulative Stats'!D19</f>
        <v>8.044705882352941</v>
      </c>
      <c r="J18" s="9">
        <f>'[13]Cumulative Stats'!D19</f>
        <v>6.758269720101781</v>
      </c>
      <c r="K18" s="9">
        <f>'[16]Cumulative Stats'!D19</f>
        <v>7.635467980295567</v>
      </c>
      <c r="L18" s="9">
        <f>'[15]Cumulative Stats'!D19</f>
        <v>6.475274725274725</v>
      </c>
      <c r="N18" s="9">
        <f>N17/N11</f>
        <v>6.675948024396711</v>
      </c>
      <c r="O18" s="9">
        <f>O17/O11</f>
        <v>5.193140794223827</v>
      </c>
      <c r="Q18" s="4" t="s">
        <v>91</v>
      </c>
      <c r="R18" s="13">
        <v>1323</v>
      </c>
      <c r="S18" s="13">
        <v>2336</v>
      </c>
      <c r="T18" s="13">
        <f t="shared" si="2"/>
        <v>3659</v>
      </c>
      <c r="U18" s="15">
        <f t="shared" si="3"/>
        <v>261.35714285714283</v>
      </c>
    </row>
    <row r="19" spans="1:21" ht="12.75">
      <c r="A19" t="s">
        <v>15</v>
      </c>
      <c r="D19">
        <f>'[8]Cumulative Stats'!D20</f>
        <v>17.19140625</v>
      </c>
      <c r="E19">
        <f>'[10]Cumulative Stats'!D20</f>
        <v>8.650306748466258</v>
      </c>
      <c r="F19">
        <f>'[11]Cumulative '!D20</f>
        <v>12.248945147679326</v>
      </c>
      <c r="G19">
        <f>'[9]Cumulative Stats'!D20</f>
        <v>15.21951219512195</v>
      </c>
      <c r="H19">
        <f>'[12]Cumulative Stats'!D20</f>
        <v>14.16267942583732</v>
      </c>
      <c r="I19">
        <f>'[14]Cumulative Stats'!D20</f>
        <v>16.54054054054054</v>
      </c>
      <c r="J19">
        <f>'[13]Cumulative Stats'!D20</f>
        <v>12.86936936936937</v>
      </c>
      <c r="K19">
        <f>'[16]Cumulative Stats'!D20</f>
        <v>15.820388349514563</v>
      </c>
      <c r="L19">
        <f>'[15]Cumulative Stats'!D20</f>
        <v>16.921212121212122</v>
      </c>
      <c r="N19" s="9">
        <f>N17/N12</f>
        <v>13.355437665782492</v>
      </c>
      <c r="O19" s="9">
        <f>O17/O12</f>
        <v>10.909534127843989</v>
      </c>
      <c r="Q19" s="4" t="s">
        <v>110</v>
      </c>
      <c r="R19" s="13">
        <v>1604</v>
      </c>
      <c r="S19" s="13">
        <v>2423</v>
      </c>
      <c r="T19" s="13">
        <f t="shared" si="2"/>
        <v>4027</v>
      </c>
      <c r="U19" s="15">
        <f t="shared" si="3"/>
        <v>287.64285714285717</v>
      </c>
    </row>
    <row r="20" spans="17:21" ht="12.75">
      <c r="Q20" s="4" t="s">
        <v>90</v>
      </c>
      <c r="R20" s="13">
        <v>1271</v>
      </c>
      <c r="S20" s="13">
        <v>2317</v>
      </c>
      <c r="T20" s="13">
        <f t="shared" si="2"/>
        <v>3588</v>
      </c>
      <c r="U20" s="15">
        <f t="shared" si="3"/>
        <v>256.2857142857143</v>
      </c>
    </row>
    <row r="21" spans="1:21" ht="12.75">
      <c r="A21" t="s">
        <v>16</v>
      </c>
      <c r="D21">
        <f>+D22/Passing!$B$1</f>
        <v>381.7142857142857</v>
      </c>
      <c r="E21">
        <f>+E22/Passing!$B$1</f>
        <v>308.42857142857144</v>
      </c>
      <c r="F21">
        <f>+F22/Passing!$B$1</f>
        <v>270.07142857142856</v>
      </c>
      <c r="G21">
        <f>+G22/Passing!$B$1</f>
        <v>315.2142857142857</v>
      </c>
      <c r="H21">
        <f>+H22/Passing!$B$1</f>
        <v>290.14285714285717</v>
      </c>
      <c r="I21">
        <f>+I22/Passing!$B$1</f>
        <v>371.2857142857143</v>
      </c>
      <c r="J21">
        <f>+J22/Passing!B1</f>
        <v>336.07142857142856</v>
      </c>
      <c r="K21">
        <f>+K22/Passing!$B$1</f>
        <v>352</v>
      </c>
      <c r="L21">
        <f>+L22/Passing!$B$1</f>
        <v>262.92857142857144</v>
      </c>
      <c r="O21" s="3"/>
      <c r="Q21" s="4" t="s">
        <v>94</v>
      </c>
      <c r="R21" s="13">
        <v>1928</v>
      </c>
      <c r="S21" s="13">
        <v>3188</v>
      </c>
      <c r="T21" s="13">
        <f t="shared" si="2"/>
        <v>5116</v>
      </c>
      <c r="U21" s="15">
        <f t="shared" si="3"/>
        <v>365.42857142857144</v>
      </c>
    </row>
    <row r="22" spans="1:21" ht="12.75">
      <c r="A22" t="s">
        <v>17</v>
      </c>
      <c r="D22">
        <f>'[8]Cumulative Stats'!D23</f>
        <v>5344</v>
      </c>
      <c r="E22">
        <f>'[10]Cumulative Stats'!D23</f>
        <v>4318</v>
      </c>
      <c r="F22">
        <f>'[11]Cumulative '!D23</f>
        <v>3781</v>
      </c>
      <c r="G22">
        <f>'[9]Cumulative Stats'!D23</f>
        <v>4413</v>
      </c>
      <c r="H22">
        <f>'[12]Cumulative Stats'!D23</f>
        <v>4062</v>
      </c>
      <c r="I22">
        <f>'[14]Cumulative Stats'!D23</f>
        <v>5198</v>
      </c>
      <c r="J22">
        <f>'[13]Cumulative Stats'!D23</f>
        <v>4705</v>
      </c>
      <c r="K22">
        <f>'[16]Cumulative Stats'!D23</f>
        <v>4928</v>
      </c>
      <c r="L22">
        <f>'[15]Cumulative Stats'!D23</f>
        <v>3681</v>
      </c>
      <c r="M22">
        <f>SUM(D22:L22)</f>
        <v>40430</v>
      </c>
      <c r="N22" s="9">
        <f>N8+N17</f>
        <v>320.87301587301585</v>
      </c>
      <c r="O22" s="3">
        <f>O8+O17</f>
        <v>275.33333333333337</v>
      </c>
      <c r="Q22" s="4" t="s">
        <v>89</v>
      </c>
      <c r="R22" s="13">
        <v>2018</v>
      </c>
      <c r="S22" s="13">
        <v>2472</v>
      </c>
      <c r="T22" s="13">
        <f t="shared" si="2"/>
        <v>4490</v>
      </c>
      <c r="U22" s="15">
        <f t="shared" si="3"/>
        <v>320.7142857142857</v>
      </c>
    </row>
    <row r="23" spans="1:21" ht="12.75">
      <c r="A23" t="s">
        <v>18</v>
      </c>
      <c r="D23">
        <f>'[8]Cumulative Stats'!D24</f>
        <v>21.762724550898206</v>
      </c>
      <c r="E23">
        <f>'[10]Cumulative Stats'!D24</f>
        <v>69.47660954145438</v>
      </c>
      <c r="F23">
        <f>'[11]Cumulative '!D24</f>
        <v>29.092832583972495</v>
      </c>
      <c r="G23">
        <f>'[9]Cumulative Stats'!D24</f>
        <v>35.39542261500113</v>
      </c>
      <c r="H23">
        <f>'[12]Cumulative Stats'!D24</f>
        <v>35.696701132447075</v>
      </c>
      <c r="I23">
        <f>'[14]Cumulative Stats'!D24</f>
        <v>34.22470180838784</v>
      </c>
      <c r="J23">
        <f>'[13]Cumulative Stats'!D24</f>
        <v>43.54941551540914</v>
      </c>
      <c r="K23">
        <f>'[16]Cumulative Stats'!D24</f>
        <v>37.09415584415584</v>
      </c>
      <c r="L23">
        <f>'[15]Cumulative Stats'!D24</f>
        <v>35.96848682423254</v>
      </c>
      <c r="Q23" s="4" t="s">
        <v>93</v>
      </c>
      <c r="R23" s="13">
        <v>1715</v>
      </c>
      <c r="S23" s="13">
        <v>3410</v>
      </c>
      <c r="T23" s="13">
        <f t="shared" si="2"/>
        <v>5125</v>
      </c>
      <c r="U23" s="15">
        <f t="shared" si="3"/>
        <v>366.07142857142856</v>
      </c>
    </row>
    <row r="24" spans="1:21" ht="12.75">
      <c r="A24" s="2" t="s">
        <v>19</v>
      </c>
      <c r="D24">
        <f>'[8]Cumulative Stats'!D25</f>
        <v>78.2372754491018</v>
      </c>
      <c r="E24">
        <f>'[10]Cumulative Stats'!D25</f>
        <v>30.523390458545624</v>
      </c>
      <c r="F24">
        <f>'[11]Cumulative '!D25</f>
        <v>70.9071674160275</v>
      </c>
      <c r="G24">
        <f>'[9]Cumulative Stats'!D25</f>
        <v>64.60457738499886</v>
      </c>
      <c r="H24">
        <f>'[12]Cumulative Stats'!D25</f>
        <v>64.30329886755293</v>
      </c>
      <c r="I24">
        <f>'[14]Cumulative Stats'!D25</f>
        <v>65.77529819161217</v>
      </c>
      <c r="J24">
        <f>'[13]Cumulative Stats'!D25</f>
        <v>56.45058448459086</v>
      </c>
      <c r="K24">
        <f>'[16]Cumulative Stats'!D25</f>
        <v>62.90584415584416</v>
      </c>
      <c r="L24">
        <f>'[15]Cumulative Stats'!D25</f>
        <v>64.03151317576746</v>
      </c>
      <c r="Q24" s="4" t="s">
        <v>88</v>
      </c>
      <c r="R24" s="13">
        <v>1265</v>
      </c>
      <c r="S24" s="13">
        <v>1682</v>
      </c>
      <c r="T24" s="13">
        <f t="shared" si="2"/>
        <v>2947</v>
      </c>
      <c r="U24" s="15">
        <f t="shared" si="3"/>
        <v>210.5</v>
      </c>
    </row>
    <row r="25" spans="17:21" ht="12.75">
      <c r="Q25" s="4"/>
      <c r="R25" s="13"/>
      <c r="S25" s="13"/>
      <c r="T25" s="13"/>
      <c r="U25" s="15"/>
    </row>
    <row r="26" spans="1:15" ht="12.75">
      <c r="A26" t="s">
        <v>20</v>
      </c>
      <c r="D26">
        <f>'[8]Cumulative Stats'!D27</f>
        <v>879</v>
      </c>
      <c r="E26">
        <f>'[10]Cumulative Stats'!D27</f>
        <v>968</v>
      </c>
      <c r="F26">
        <f>'[11]Cumulative '!D27</f>
        <v>830</v>
      </c>
      <c r="G26">
        <f>'[9]Cumulative Stats'!D27</f>
        <v>885</v>
      </c>
      <c r="H26">
        <f>'[12]Cumulative Stats'!D27</f>
        <v>832</v>
      </c>
      <c r="I26">
        <f>'[14]Cumulative Stats'!D27</f>
        <v>890</v>
      </c>
      <c r="J26">
        <f>'[13]Cumulative Stats'!D27</f>
        <v>917</v>
      </c>
      <c r="K26">
        <f>'[16]Cumulative Stats'!D27</f>
        <v>837</v>
      </c>
      <c r="L26">
        <f>'[15]Cumulative Stats'!D27</f>
        <v>804</v>
      </c>
      <c r="M26">
        <f>SUM(D26:L26)</f>
        <v>7842</v>
      </c>
      <c r="N26" s="9">
        <f>M26/$B$1/2</f>
        <v>62.23809523809524</v>
      </c>
      <c r="O26" s="9">
        <f>O7+O11+O15</f>
        <v>62.76190476190476</v>
      </c>
    </row>
    <row r="27" spans="1:15" ht="12.75">
      <c r="A27" t="s">
        <v>21</v>
      </c>
      <c r="D27" s="9">
        <f>'[8]Cumulative Stats'!D28</f>
        <v>6.079635949943117</v>
      </c>
      <c r="E27" s="9">
        <f>'[10]Cumulative Stats'!D28</f>
        <v>4.460743801652892</v>
      </c>
      <c r="F27" s="9">
        <f>'[11]Cumulative '!D28</f>
        <v>4.555421686746988</v>
      </c>
      <c r="G27" s="9">
        <f>'[9]Cumulative Stats'!D28</f>
        <v>4.986440677966102</v>
      </c>
      <c r="H27" s="9">
        <f>'[12]Cumulative Stats'!D28</f>
        <v>4.882211538461538</v>
      </c>
      <c r="I27" s="9">
        <f>'[14]Cumulative Stats'!D28</f>
        <v>5.840449438202247</v>
      </c>
      <c r="J27" s="9">
        <f>'[13]Cumulative Stats'!D28</f>
        <v>5.1308615049073065</v>
      </c>
      <c r="K27" s="9">
        <f>'[16]Cumulative Stats'!D28</f>
        <v>5.887694145758662</v>
      </c>
      <c r="L27" s="9">
        <f>'[15]Cumulative Stats'!D28</f>
        <v>4.5783582089552235</v>
      </c>
      <c r="N27" s="9">
        <f>N22/N26</f>
        <v>5.155572558020912</v>
      </c>
      <c r="O27" s="3">
        <f>O22/O26</f>
        <v>4.3869499241274665</v>
      </c>
    </row>
    <row r="29" spans="1:12" ht="12.75">
      <c r="A29" t="s">
        <v>22</v>
      </c>
      <c r="D29">
        <f>'[8]Cumulative Stats'!D30</f>
        <v>0</v>
      </c>
      <c r="E29">
        <f>'[10]Cumulative Stats'!D30</f>
        <v>0</v>
      </c>
      <c r="F29">
        <f>'[11]Cumulative '!D30</f>
        <v>0</v>
      </c>
      <c r="G29">
        <f>'[9]Cumulative Stats'!D30</f>
        <v>0</v>
      </c>
      <c r="H29">
        <f>'[12]Cumulative Stats'!D30</f>
        <v>0</v>
      </c>
      <c r="I29">
        <f>'[14]Cumulative Stats'!D30</f>
        <v>0</v>
      </c>
      <c r="J29">
        <f>'[13]Cumulative Stats'!D30</f>
        <v>0</v>
      </c>
      <c r="K29">
        <f>'[16]Cumulative Stats'!D30</f>
        <v>0</v>
      </c>
      <c r="L29">
        <f>'[15]Cumulative Stats'!D30</f>
        <v>0</v>
      </c>
    </row>
    <row r="30" spans="1:15" ht="12.75">
      <c r="A30" t="s">
        <v>23</v>
      </c>
      <c r="D30">
        <f>'[8]Cumulative Stats'!D31</f>
        <v>33</v>
      </c>
      <c r="E30">
        <f>'[10]Cumulative Stats'!D31</f>
        <v>31</v>
      </c>
      <c r="F30">
        <f>'[11]Cumulative '!D31</f>
        <v>28</v>
      </c>
      <c r="G30">
        <f>'[9]Cumulative Stats'!D31</f>
        <v>26</v>
      </c>
      <c r="H30">
        <f>'[12]Cumulative Stats'!D31</f>
        <v>27</v>
      </c>
      <c r="I30">
        <f>'[14]Cumulative Stats'!D31</f>
        <v>22</v>
      </c>
      <c r="J30">
        <f>'[13]Cumulative Stats'!D31</f>
        <v>17</v>
      </c>
      <c r="K30">
        <f>'[16]Cumulative Stats'!D31</f>
        <v>29</v>
      </c>
      <c r="L30">
        <f>'[15]Cumulative Stats'!D31</f>
        <v>27</v>
      </c>
      <c r="M30">
        <f>SUM(D30:L30)</f>
        <v>240</v>
      </c>
      <c r="N30" s="3">
        <f>M30/$B$1/2</f>
        <v>1.9047619047619047</v>
      </c>
      <c r="O30" s="3">
        <f>227/63/2</f>
        <v>1.8015873015873016</v>
      </c>
    </row>
    <row r="31" spans="1:15" ht="12.75">
      <c r="A31" t="s">
        <v>24</v>
      </c>
      <c r="D31">
        <f>'[8]Cumulative Stats'!D32</f>
        <v>410</v>
      </c>
      <c r="E31">
        <f>'[10]Cumulative Stats'!D32</f>
        <v>327</v>
      </c>
      <c r="F31">
        <f>'[11]Cumulative '!D32</f>
        <v>467</v>
      </c>
      <c r="G31">
        <f>'[9]Cumulative Stats'!D32</f>
        <v>302</v>
      </c>
      <c r="H31">
        <f>'[12]Cumulative Stats'!D32</f>
        <v>498</v>
      </c>
      <c r="I31">
        <f>'[14]Cumulative Stats'!D32</f>
        <v>315</v>
      </c>
      <c r="J31">
        <f>'[13]Cumulative Stats'!D32</f>
        <v>243</v>
      </c>
      <c r="K31">
        <f>'[16]Cumulative Stats'!D32</f>
        <v>360</v>
      </c>
      <c r="L31">
        <f>'[15]Cumulative Stats'!D32</f>
        <v>469</v>
      </c>
      <c r="O31" s="9">
        <f>3727/63/2</f>
        <v>29.57936507936508</v>
      </c>
    </row>
    <row r="32" spans="1:12" ht="12.75">
      <c r="A32" t="s">
        <v>25</v>
      </c>
      <c r="D32">
        <f>'[8]Cumulative Stats'!D33</f>
        <v>2</v>
      </c>
      <c r="E32">
        <f>'[10]Cumulative Stats'!D33</f>
        <v>1</v>
      </c>
      <c r="F32">
        <f>'[11]Cumulative '!D33</f>
        <v>5</v>
      </c>
      <c r="G32">
        <f>'[9]Cumulative Stats'!D33</f>
        <v>2</v>
      </c>
      <c r="H32">
        <f>'[12]Cumulative Stats'!D33</f>
        <v>4</v>
      </c>
      <c r="I32">
        <f>'[14]Cumulative Stats'!D33</f>
        <v>2</v>
      </c>
      <c r="J32">
        <f>'[13]Cumulative Stats'!D33</f>
        <v>2</v>
      </c>
      <c r="K32">
        <f>'[16]Cumulative Stats'!D33</f>
        <v>2</v>
      </c>
      <c r="L32">
        <f>'[15]Cumulative Stats'!D33</f>
        <v>6</v>
      </c>
    </row>
    <row r="34" spans="1:15" ht="12.75">
      <c r="A34" t="s">
        <v>26</v>
      </c>
      <c r="D34">
        <f>'[8]Cumulative Stats'!D35</f>
        <v>61</v>
      </c>
      <c r="E34">
        <f>'[10]Cumulative Stats'!D35</f>
        <v>61</v>
      </c>
      <c r="F34">
        <f>'[11]Cumulative '!D35</f>
        <v>69</v>
      </c>
      <c r="G34">
        <f>'[9]Cumulative Stats'!D35</f>
        <v>63</v>
      </c>
      <c r="H34">
        <f>'[12]Cumulative Stats'!D35</f>
        <v>65</v>
      </c>
      <c r="I34">
        <f>'[14]Cumulative Stats'!D35</f>
        <v>65</v>
      </c>
      <c r="J34">
        <f>'[13]Cumulative Stats'!D35</f>
        <v>69</v>
      </c>
      <c r="K34">
        <f>'[16]Cumulative Stats'!D35</f>
        <v>66</v>
      </c>
      <c r="L34">
        <f>'[15]Cumulative Stats'!D35</f>
        <v>79</v>
      </c>
      <c r="M34">
        <f>SUM(D34:L34)</f>
        <v>598</v>
      </c>
      <c r="N34" s="9">
        <f>M34/$B$1/2</f>
        <v>4.746031746031746</v>
      </c>
      <c r="O34" s="9">
        <f>653/63/2</f>
        <v>5.182539682539683</v>
      </c>
    </row>
    <row r="35" spans="1:15" ht="12.75">
      <c r="A35" t="s">
        <v>27</v>
      </c>
      <c r="D35">
        <f>'[8]Cumulative Stats'!D36</f>
        <v>2468</v>
      </c>
      <c r="E35">
        <f>'[10]Cumulative Stats'!D36</f>
        <v>2567</v>
      </c>
      <c r="F35">
        <f>'[11]Cumulative '!D36</f>
        <v>2850</v>
      </c>
      <c r="G35">
        <f>'[9]Cumulative Stats'!D36</f>
        <v>2468</v>
      </c>
      <c r="H35">
        <f>'[12]Cumulative Stats'!D36</f>
        <v>2454</v>
      </c>
      <c r="I35">
        <f>'[14]Cumulative Stats'!D36</f>
        <v>2753</v>
      </c>
      <c r="J35">
        <f>'[13]Cumulative Stats'!D36</f>
        <v>2771</v>
      </c>
      <c r="K35">
        <f>'[16]Cumulative Stats'!D36</f>
        <v>2300</v>
      </c>
      <c r="L35">
        <f>'[15]Cumulative Stats'!D36</f>
        <v>3383</v>
      </c>
      <c r="M35">
        <f>SUM(D35:L35)</f>
        <v>24014</v>
      </c>
      <c r="N35" s="9">
        <f>M35/$B$1/2</f>
        <v>190.5873015873016</v>
      </c>
      <c r="O35" s="9">
        <f>27576/63/2</f>
        <v>218.85714285714286</v>
      </c>
    </row>
    <row r="36" spans="1:15" ht="12.75">
      <c r="A36" t="s">
        <v>28</v>
      </c>
      <c r="D36">
        <f>'[8]Cumulative Stats'!D37</f>
        <v>40.459016393442624</v>
      </c>
      <c r="E36">
        <f>'[10]Cumulative Stats'!D37</f>
        <v>42.08196721311475</v>
      </c>
      <c r="F36">
        <f>'[11]Cumulative '!D37</f>
        <v>41.30434782608695</v>
      </c>
      <c r="G36">
        <f>'[9]Cumulative Stats'!D37</f>
        <v>39.17460317460318</v>
      </c>
      <c r="H36">
        <f>'[12]Cumulative Stats'!D37</f>
        <v>37.753846153846155</v>
      </c>
      <c r="I36">
        <f>'[14]Cumulative Stats'!D37</f>
        <v>42.353846153846156</v>
      </c>
      <c r="J36">
        <f>'[13]Cumulative Stats'!D37</f>
        <v>40.15942028985507</v>
      </c>
      <c r="K36">
        <f>'[16]Cumulative Stats'!D37</f>
        <v>34.84848484848485</v>
      </c>
      <c r="L36">
        <f>'[15]Cumulative Stats'!D37</f>
        <v>42.822784810126585</v>
      </c>
      <c r="N36" s="9">
        <f>N35/N34</f>
        <v>40.15719063545151</v>
      </c>
      <c r="O36" s="9">
        <f>O35/O34</f>
        <v>42.22970903522205</v>
      </c>
    </row>
    <row r="38" spans="1:15" ht="12.75">
      <c r="A38" t="s">
        <v>29</v>
      </c>
      <c r="D38">
        <f>'[8]Cumulative Stats'!D39</f>
        <v>50</v>
      </c>
      <c r="E38">
        <f>'[10]Cumulative Stats'!D39</f>
        <v>38</v>
      </c>
      <c r="F38">
        <f>'[11]Cumulative '!D39</f>
        <v>34</v>
      </c>
      <c r="G38">
        <f>'[9]Cumulative Stats'!D39</f>
        <v>34</v>
      </c>
      <c r="H38">
        <f>'[12]Cumulative Stats'!D39</f>
        <v>22</v>
      </c>
      <c r="I38">
        <f>'[14]Cumulative Stats'!D39</f>
        <v>42</v>
      </c>
      <c r="J38">
        <f>'[13]Cumulative Stats'!D39</f>
        <v>47</v>
      </c>
      <c r="K38">
        <f>'[16]Cumulative Stats'!D39</f>
        <v>38</v>
      </c>
      <c r="L38">
        <f>'[15]Cumulative Stats'!D39</f>
        <v>25</v>
      </c>
      <c r="M38">
        <f>SUM(D38:L38)</f>
        <v>330</v>
      </c>
      <c r="N38" s="9">
        <f>M38/$B$1/2</f>
        <v>2.619047619047619</v>
      </c>
      <c r="O38" s="9">
        <f>332/63/2</f>
        <v>2.634920634920635</v>
      </c>
    </row>
    <row r="39" spans="1:15" ht="12.75">
      <c r="A39" t="s">
        <v>30</v>
      </c>
      <c r="D39">
        <f>'[8]Cumulative Stats'!D40</f>
        <v>412</v>
      </c>
      <c r="E39">
        <f>'[10]Cumulative Stats'!D40</f>
        <v>513</v>
      </c>
      <c r="F39">
        <f>'[11]Cumulative '!D40</f>
        <v>221</v>
      </c>
      <c r="G39">
        <f>'[9]Cumulative Stats'!D40</f>
        <v>334</v>
      </c>
      <c r="H39">
        <f>'[12]Cumulative Stats'!D40</f>
        <v>156</v>
      </c>
      <c r="I39">
        <f>'[14]Cumulative Stats'!D40</f>
        <v>740</v>
      </c>
      <c r="J39">
        <f>'[13]Cumulative Stats'!D40</f>
        <v>422</v>
      </c>
      <c r="K39">
        <f>'[16]Cumulative Stats'!D40</f>
        <v>513</v>
      </c>
      <c r="L39">
        <f>'[15]Cumulative Stats'!D40</f>
        <v>309</v>
      </c>
      <c r="M39">
        <f>SUM(D39:L39)</f>
        <v>3620</v>
      </c>
      <c r="N39" s="9">
        <f>M39/$B$1/2</f>
        <v>28.73015873015873</v>
      </c>
      <c r="O39" s="9">
        <f>3038/63/2</f>
        <v>24.11111111111111</v>
      </c>
    </row>
    <row r="40" spans="1:15" ht="12.75">
      <c r="A40" t="s">
        <v>31</v>
      </c>
      <c r="D40" s="9">
        <f>'[8]Cumulative Stats'!D41</f>
        <v>8.24</v>
      </c>
      <c r="E40" s="9">
        <f>'[10]Cumulative Stats'!D41</f>
        <v>13.5</v>
      </c>
      <c r="F40" s="9">
        <f>'[11]Cumulative '!D41</f>
        <v>6.5</v>
      </c>
      <c r="G40" s="9">
        <f>'[9]Cumulative Stats'!D41</f>
        <v>9.823529411764707</v>
      </c>
      <c r="H40" s="9">
        <f>'[12]Cumulative Stats'!D41</f>
        <v>7.090909090909091</v>
      </c>
      <c r="I40" s="9">
        <f>'[14]Cumulative Stats'!D41</f>
        <v>17.61904761904762</v>
      </c>
      <c r="J40" s="9">
        <f>'[13]Cumulative Stats'!D41</f>
        <v>8.97872340425532</v>
      </c>
      <c r="K40" s="9">
        <f>'[16]Cumulative Stats'!D41</f>
        <v>13.5</v>
      </c>
      <c r="L40" s="9">
        <f>'[15]Cumulative Stats'!D41</f>
        <v>12.36</v>
      </c>
      <c r="N40" s="9">
        <f>N39/N38</f>
        <v>10.96969696969697</v>
      </c>
      <c r="O40" s="9">
        <f>O39/O38</f>
        <v>9.150602409638553</v>
      </c>
    </row>
    <row r="41" spans="1:15" ht="12.75">
      <c r="A41" t="s">
        <v>32</v>
      </c>
      <c r="D41">
        <f>'[8]Cumulative Stats'!D42</f>
        <v>0</v>
      </c>
      <c r="E41">
        <f>'[10]Cumulative Stats'!D42</f>
        <v>1</v>
      </c>
      <c r="F41">
        <f>'[11]Cumulative '!D42</f>
        <v>0</v>
      </c>
      <c r="G41">
        <f>'[9]Cumulative Stats'!D42</f>
        <v>0</v>
      </c>
      <c r="H41">
        <f>'[12]Cumulative Stats'!D42</f>
        <v>0</v>
      </c>
      <c r="I41">
        <f>'[14]Cumulative Stats'!D42</f>
        <v>2</v>
      </c>
      <c r="J41">
        <f>'[13]Cumulative Stats'!D42</f>
        <v>0</v>
      </c>
      <c r="K41">
        <f>'[16]Cumulative Stats'!D42</f>
        <v>0</v>
      </c>
      <c r="L41">
        <f>'[15]Cumulative Stats'!D42</f>
        <v>0</v>
      </c>
      <c r="M41">
        <f>SUM(D41:L41)</f>
        <v>3</v>
      </c>
      <c r="N41" s="9">
        <f>M41/$B$1</f>
        <v>0.047619047619047616</v>
      </c>
      <c r="O41" s="3">
        <f>1/63/2</f>
        <v>0.007936507936507936</v>
      </c>
    </row>
    <row r="43" spans="1:15" ht="12.75">
      <c r="A43" t="s">
        <v>33</v>
      </c>
      <c r="D43">
        <f>'[8]Cumulative Stats'!D44</f>
        <v>47</v>
      </c>
      <c r="E43">
        <f>'[10]Cumulative Stats'!D44</f>
        <v>36</v>
      </c>
      <c r="F43">
        <f>'[11]Cumulative '!D44</f>
        <v>56</v>
      </c>
      <c r="G43">
        <f>'[9]Cumulative Stats'!D44</f>
        <v>65</v>
      </c>
      <c r="H43">
        <f>'[12]Cumulative Stats'!D44</f>
        <v>50</v>
      </c>
      <c r="I43">
        <f>'[14]Cumulative Stats'!D44</f>
        <v>42</v>
      </c>
      <c r="J43">
        <f>'[13]Cumulative Stats'!D44</f>
        <v>35</v>
      </c>
      <c r="K43">
        <f>'[16]Cumulative Stats'!D44</f>
        <v>41</v>
      </c>
      <c r="L43">
        <f>'[15]Cumulative Stats'!D44</f>
        <v>66</v>
      </c>
      <c r="M43">
        <f>SUM(D43:L43)</f>
        <v>438</v>
      </c>
      <c r="N43" s="9">
        <f>M43/$B$1/2</f>
        <v>3.4761904761904763</v>
      </c>
      <c r="O43" s="9">
        <f>504/63/2</f>
        <v>4</v>
      </c>
    </row>
    <row r="44" spans="1:15" ht="12.75">
      <c r="A44" t="s">
        <v>30</v>
      </c>
      <c r="D44">
        <f>'[8]Cumulative Stats'!D45</f>
        <v>918</v>
      </c>
      <c r="E44">
        <f>'[10]Cumulative Stats'!D45</f>
        <v>704</v>
      </c>
      <c r="F44">
        <f>'[11]Cumulative '!D45</f>
        <v>1330</v>
      </c>
      <c r="G44">
        <f>'[9]Cumulative Stats'!D45</f>
        <v>1352</v>
      </c>
      <c r="H44">
        <f>'[12]Cumulative Stats'!D45</f>
        <v>1182</v>
      </c>
      <c r="I44">
        <f>'[14]Cumulative Stats'!D45</f>
        <v>839</v>
      </c>
      <c r="J44">
        <f>'[13]Cumulative Stats'!D45</f>
        <v>823</v>
      </c>
      <c r="K44">
        <f>'[16]Cumulative Stats'!D45</f>
        <v>893</v>
      </c>
      <c r="L44">
        <f>'[15]Cumulative Stats'!D45</f>
        <v>1587</v>
      </c>
      <c r="M44">
        <f>SUM(D44:L44)</f>
        <v>9628</v>
      </c>
      <c r="N44" s="9">
        <f>M44/$B$1/2</f>
        <v>76.41269841269842</v>
      </c>
      <c r="O44" s="9">
        <f>11120/63/2</f>
        <v>88.25396825396825</v>
      </c>
    </row>
    <row r="45" spans="1:15" ht="12.75">
      <c r="A45" t="s">
        <v>31</v>
      </c>
      <c r="D45">
        <f>'[8]Cumulative Stats'!D46</f>
        <v>19.53191489361702</v>
      </c>
      <c r="E45">
        <f>'[10]Cumulative Stats'!D46</f>
        <v>19.555555555555557</v>
      </c>
      <c r="F45">
        <f>'[11]Cumulative '!D46</f>
        <v>23.75</v>
      </c>
      <c r="G45">
        <f>'[9]Cumulative Stats'!D46</f>
        <v>20.8</v>
      </c>
      <c r="H45">
        <f>'[12]Cumulative Stats'!D46</f>
        <v>23.64</v>
      </c>
      <c r="I45">
        <f>'[14]Cumulative Stats'!D46</f>
        <v>19.976190476190474</v>
      </c>
      <c r="J45">
        <f>'[13]Cumulative Stats'!D46</f>
        <v>23.514285714285716</v>
      </c>
      <c r="K45">
        <f>'[16]Cumulative Stats'!D46</f>
        <v>21.78048780487805</v>
      </c>
      <c r="L45">
        <f>'[15]Cumulative Stats'!D46</f>
        <v>24.045454545454547</v>
      </c>
      <c r="N45" s="9">
        <f>N44/N43</f>
        <v>21.98173515981735</v>
      </c>
      <c r="O45" s="9">
        <f>O44/O43</f>
        <v>22.063492063492063</v>
      </c>
    </row>
    <row r="46" spans="1:15" ht="12.75">
      <c r="A46" t="s">
        <v>32</v>
      </c>
      <c r="D46">
        <f>'[8]Cumulative Stats'!D47</f>
        <v>0</v>
      </c>
      <c r="E46">
        <f>'[10]Cumulative Stats'!D47</f>
        <v>0</v>
      </c>
      <c r="F46">
        <f>'[11]Cumulative '!D47</f>
        <v>0</v>
      </c>
      <c r="G46">
        <f>'[9]Cumulative Stats'!D47</f>
        <v>0</v>
      </c>
      <c r="H46">
        <f>'[12]Cumulative Stats'!D47</f>
        <v>0</v>
      </c>
      <c r="I46">
        <f>'[14]Cumulative Stats'!D47</f>
        <v>0</v>
      </c>
      <c r="J46">
        <f>'[13]Cumulative Stats'!D47</f>
        <v>1</v>
      </c>
      <c r="K46">
        <f>'[16]Cumulative Stats'!D47</f>
        <v>0</v>
      </c>
      <c r="L46">
        <f>'[15]Cumulative Stats'!D47</f>
        <v>0</v>
      </c>
      <c r="M46">
        <f>SUM(D46:L46)</f>
        <v>1</v>
      </c>
      <c r="N46" s="3">
        <f>M46/$B$1</f>
        <v>0.015873015873015872</v>
      </c>
      <c r="O46" s="3">
        <f>2/63/2</f>
        <v>0.015873015873015872</v>
      </c>
    </row>
    <row r="48" spans="1:15" ht="12.75">
      <c r="A48" t="s">
        <v>34</v>
      </c>
      <c r="D48">
        <f>'[8]Cumulative Stats'!D49</f>
        <v>46</v>
      </c>
      <c r="E48">
        <f>'[10]Cumulative Stats'!D49</f>
        <v>49</v>
      </c>
      <c r="F48">
        <f>'[11]Cumulative '!D49</f>
        <v>44</v>
      </c>
      <c r="G48">
        <f>'[9]Cumulative Stats'!D49</f>
        <v>45</v>
      </c>
      <c r="H48">
        <f>'[12]Cumulative Stats'!D49</f>
        <v>50</v>
      </c>
      <c r="I48">
        <f>'[14]Cumulative Stats'!D49</f>
        <v>58</v>
      </c>
      <c r="J48">
        <f>'[13]Cumulative Stats'!D49</f>
        <v>45</v>
      </c>
      <c r="K48">
        <f>'[16]Cumulative Stats'!D49</f>
        <v>70</v>
      </c>
      <c r="L48">
        <f>'[15]Cumulative Stats'!D49</f>
        <v>44</v>
      </c>
      <c r="M48">
        <f>SUM(D48:L48)</f>
        <v>451</v>
      </c>
      <c r="N48" s="3">
        <f>M48/$B$1/2</f>
        <v>3.5793650793650795</v>
      </c>
      <c r="O48" s="9">
        <f>570/63/2</f>
        <v>4.523809523809524</v>
      </c>
    </row>
    <row r="49" spans="1:15" ht="12.75">
      <c r="A49" t="s">
        <v>35</v>
      </c>
      <c r="D49">
        <f>'[8]Cumulative Stats'!D50</f>
        <v>348</v>
      </c>
      <c r="E49">
        <f>'[10]Cumulative Stats'!D50</f>
        <v>361</v>
      </c>
      <c r="F49">
        <f>'[11]Cumulative '!D50</f>
        <v>368</v>
      </c>
      <c r="G49">
        <f>'[9]Cumulative Stats'!D50</f>
        <v>344</v>
      </c>
      <c r="H49">
        <f>'[12]Cumulative Stats'!D50</f>
        <v>406</v>
      </c>
      <c r="I49">
        <f>'[14]Cumulative Stats'!D50</f>
        <v>483</v>
      </c>
      <c r="J49">
        <f>'[13]Cumulative Stats'!D50</f>
        <v>332</v>
      </c>
      <c r="K49">
        <f>'[16]Cumulative Stats'!D50</f>
        <v>576</v>
      </c>
      <c r="L49">
        <f>'[15]Cumulative Stats'!D50</f>
        <v>304</v>
      </c>
      <c r="M49">
        <f>SUM(D49:L49)</f>
        <v>3522</v>
      </c>
      <c r="N49" s="9">
        <f>M49/$B$1/2</f>
        <v>27.952380952380953</v>
      </c>
      <c r="O49" s="9">
        <f>6004/63/2</f>
        <v>47.65079365079365</v>
      </c>
    </row>
    <row r="51" spans="1:15" ht="12.75">
      <c r="A51" t="s">
        <v>36</v>
      </c>
      <c r="D51">
        <f>'[8]Cumulative Stats'!D52</f>
        <v>19</v>
      </c>
      <c r="E51">
        <f>'[10]Cumulative Stats'!D52</f>
        <v>25</v>
      </c>
      <c r="F51">
        <f>'[11]Cumulative '!D52</f>
        <v>46</v>
      </c>
      <c r="G51">
        <f>'[9]Cumulative Stats'!D52</f>
        <v>36</v>
      </c>
      <c r="H51">
        <f>'[12]Cumulative Stats'!D52</f>
        <v>33</v>
      </c>
      <c r="I51">
        <f>'[14]Cumulative Stats'!D52</f>
        <v>18</v>
      </c>
      <c r="J51">
        <f>'[13]Cumulative Stats'!D52</f>
        <v>40</v>
      </c>
      <c r="K51">
        <f>'[16]Cumulative Stats'!D52</f>
        <v>19</v>
      </c>
      <c r="L51">
        <f>'[15]Cumulative Stats'!D52</f>
        <v>44</v>
      </c>
      <c r="M51">
        <f>SUM(D51:L51)</f>
        <v>280</v>
      </c>
      <c r="N51" s="3">
        <f>M51/$B$1/2</f>
        <v>2.2222222222222223</v>
      </c>
      <c r="O51" s="9">
        <f>232/63/2</f>
        <v>1.8412698412698412</v>
      </c>
    </row>
    <row r="52" spans="1:15" ht="12.75">
      <c r="A52" t="s">
        <v>37</v>
      </c>
      <c r="D52">
        <f>'[8]Cumulative Stats'!D53</f>
        <v>9</v>
      </c>
      <c r="E52">
        <f>'[10]Cumulative Stats'!D53</f>
        <v>15</v>
      </c>
      <c r="F52">
        <f>'[11]Cumulative '!D53</f>
        <v>29</v>
      </c>
      <c r="G52">
        <f>'[9]Cumulative Stats'!D53</f>
        <v>20</v>
      </c>
      <c r="H52">
        <f>'[12]Cumulative Stats'!D53</f>
        <v>21</v>
      </c>
      <c r="I52">
        <f>'[14]Cumulative Stats'!D53</f>
        <v>7</v>
      </c>
      <c r="J52">
        <f>'[13]Cumulative Stats'!D53</f>
        <v>26</v>
      </c>
      <c r="K52">
        <f>'[16]Cumulative Stats'!D53</f>
        <v>12</v>
      </c>
      <c r="L52">
        <f>'[15]Cumulative Stats'!D53</f>
        <v>27</v>
      </c>
      <c r="M52">
        <f>SUM(D52:L52)</f>
        <v>166</v>
      </c>
      <c r="N52" s="3">
        <f>M52/$B$1/2</f>
        <v>1.3174603174603174</v>
      </c>
      <c r="O52" s="9">
        <f>123/63/2</f>
        <v>0.9761904761904762</v>
      </c>
    </row>
    <row r="53" spans="1:14" ht="12.75">
      <c r="A53" t="s">
        <v>38</v>
      </c>
      <c r="D53">
        <f>'[8]Cumulative Stats'!D54</f>
        <v>2</v>
      </c>
      <c r="E53">
        <f>'[10]Cumulative Stats'!D54</f>
        <v>0</v>
      </c>
      <c r="F53">
        <f>'[11]Cumulative '!D54</f>
        <v>0</v>
      </c>
      <c r="G53">
        <f>'[9]Cumulative Stats'!D54</f>
        <v>0</v>
      </c>
      <c r="H53">
        <f>'[12]Cumulative Stats'!D54</f>
        <v>0</v>
      </c>
      <c r="I53">
        <f>'[14]Cumulative Stats'!D54</f>
        <v>0</v>
      </c>
      <c r="J53">
        <f>'[13]Cumulative Stats'!D54</f>
        <v>0</v>
      </c>
      <c r="K53">
        <f>'[16]Cumulative Stats'!D54</f>
        <v>0</v>
      </c>
      <c r="L53">
        <f>'[15]Cumulative Stats'!D54</f>
        <v>0</v>
      </c>
      <c r="N53" s="3"/>
    </row>
    <row r="54" spans="1:15" ht="12.75">
      <c r="A54" t="s">
        <v>39</v>
      </c>
      <c r="D54">
        <f>'[8]Cumulative Stats'!D55</f>
        <v>13</v>
      </c>
      <c r="E54">
        <f>'[10]Cumulative Stats'!D55</f>
        <v>10</v>
      </c>
      <c r="F54">
        <f>'[11]Cumulative '!D55</f>
        <v>17</v>
      </c>
      <c r="G54">
        <f>'[9]Cumulative Stats'!D55</f>
        <v>16</v>
      </c>
      <c r="H54">
        <f>'[12]Cumulative Stats'!D55</f>
        <v>12</v>
      </c>
      <c r="I54">
        <f>'[14]Cumulative Stats'!D55</f>
        <v>11</v>
      </c>
      <c r="J54">
        <f>'[13]Cumulative Stats'!D55</f>
        <v>14</v>
      </c>
      <c r="K54">
        <f>'[16]Cumulative Stats'!D55</f>
        <v>7</v>
      </c>
      <c r="L54">
        <f>'[15]Cumulative Stats'!D55</f>
        <v>17</v>
      </c>
      <c r="M54">
        <f>SUM(D54:L54)</f>
        <v>117</v>
      </c>
      <c r="N54" s="3">
        <f>M54/$B$1/2</f>
        <v>0.9285714285714286</v>
      </c>
      <c r="O54" s="9">
        <f>109/63/2</f>
        <v>0.8650793650793651</v>
      </c>
    </row>
    <row r="55" spans="1:12" ht="12.75">
      <c r="A55" s="2" t="s">
        <v>40</v>
      </c>
      <c r="D55">
        <f>'[8]Cumulative Stats'!D56</f>
        <v>1</v>
      </c>
      <c r="E55">
        <f>'[10]Cumulative Stats'!D56</f>
        <v>2</v>
      </c>
      <c r="F55">
        <f>'[11]Cumulative '!D56</f>
        <v>0</v>
      </c>
      <c r="G55">
        <f>'[9]Cumulative Stats'!D56</f>
        <v>0</v>
      </c>
      <c r="H55">
        <f>'[12]Cumulative Stats'!D56</f>
        <v>0</v>
      </c>
      <c r="I55">
        <f>'[14]Cumulative Stats'!D56</f>
        <v>0</v>
      </c>
      <c r="J55">
        <f>'[13]Cumulative Stats'!D56</f>
        <v>0</v>
      </c>
      <c r="K55">
        <f>'[16]Cumulative Stats'!D56</f>
        <v>0</v>
      </c>
      <c r="L55">
        <f>'[15]Cumulative Stats'!D56</f>
        <v>0</v>
      </c>
    </row>
    <row r="57" spans="1:15" ht="12.75">
      <c r="A57" t="s">
        <v>41</v>
      </c>
      <c r="D57">
        <f>'[8]Cumulative Stats'!D58</f>
        <v>336</v>
      </c>
      <c r="E57">
        <f>'[10]Cumulative Stats'!D58</f>
        <v>303</v>
      </c>
      <c r="F57">
        <f>'[11]Cumulative '!D58</f>
        <v>209</v>
      </c>
      <c r="G57">
        <f>'[9]Cumulative Stats'!D58</f>
        <v>245</v>
      </c>
      <c r="H57">
        <f>'[12]Cumulative Stats'!D58</f>
        <v>245</v>
      </c>
      <c r="I57">
        <f>'[14]Cumulative Stats'!D58</f>
        <v>428</v>
      </c>
      <c r="J57">
        <f>'[13]Cumulative Stats'!D58</f>
        <v>357</v>
      </c>
      <c r="K57">
        <f>'[16]Cumulative Stats'!D58</f>
        <v>385</v>
      </c>
      <c r="L57">
        <f>'[15]Cumulative Stats'!D58</f>
        <v>236</v>
      </c>
      <c r="M57">
        <f aca="true" t="shared" si="4" ref="M57:M62">SUM(D57:L57)</f>
        <v>2744</v>
      </c>
      <c r="N57" s="9">
        <f aca="true" t="shared" si="5" ref="N57:N62">M57/$B$1/2</f>
        <v>21.77777777777778</v>
      </c>
      <c r="O57" s="9">
        <f>2857/63/2</f>
        <v>22.674603174603174</v>
      </c>
    </row>
    <row r="58" spans="1:15" ht="12.75">
      <c r="A58" t="s">
        <v>42</v>
      </c>
      <c r="D58">
        <f>'[8]Cumulative Stats'!D59</f>
        <v>42</v>
      </c>
      <c r="E58">
        <f>'[10]Cumulative Stats'!D59</f>
        <v>40</v>
      </c>
      <c r="F58">
        <f>'[11]Cumulative '!D59</f>
        <v>23</v>
      </c>
      <c r="G58">
        <f>'[9]Cumulative Stats'!D59</f>
        <v>28</v>
      </c>
      <c r="H58">
        <f>'[12]Cumulative Stats'!D59</f>
        <v>30</v>
      </c>
      <c r="I58">
        <f>'[14]Cumulative Stats'!D59</f>
        <v>53</v>
      </c>
      <c r="J58">
        <f>'[13]Cumulative Stats'!D59</f>
        <v>40</v>
      </c>
      <c r="K58">
        <f>'[16]Cumulative Stats'!D59</f>
        <v>51</v>
      </c>
      <c r="L58">
        <f>'[15]Cumulative Stats'!D59</f>
        <v>30</v>
      </c>
      <c r="M58">
        <f t="shared" si="4"/>
        <v>337</v>
      </c>
      <c r="N58" s="9">
        <f t="shared" si="5"/>
        <v>2.6746031746031744</v>
      </c>
      <c r="O58" s="9">
        <f>O59+O60+O61</f>
        <v>2.761904761904762</v>
      </c>
    </row>
    <row r="59" spans="1:15" ht="12.75">
      <c r="A59" t="s">
        <v>43</v>
      </c>
      <c r="D59">
        <f>'[8]Cumulative Stats'!D60</f>
        <v>12</v>
      </c>
      <c r="E59">
        <f>'[10]Cumulative Stats'!D60</f>
        <v>27</v>
      </c>
      <c r="F59">
        <f>'[11]Cumulative '!D60</f>
        <v>9</v>
      </c>
      <c r="G59">
        <f>'[9]Cumulative Stats'!D60</f>
        <v>8</v>
      </c>
      <c r="H59">
        <f>'[12]Cumulative Stats'!D60</f>
        <v>15</v>
      </c>
      <c r="I59">
        <f>'[14]Cumulative Stats'!D60</f>
        <v>17</v>
      </c>
      <c r="J59">
        <f>'[13]Cumulative Stats'!D60</f>
        <v>17</v>
      </c>
      <c r="K59">
        <f>'[16]Cumulative Stats'!D60</f>
        <v>19</v>
      </c>
      <c r="L59">
        <f>'[15]Cumulative Stats'!D60</f>
        <v>8</v>
      </c>
      <c r="M59">
        <f t="shared" si="4"/>
        <v>132</v>
      </c>
      <c r="N59" s="9">
        <f t="shared" si="5"/>
        <v>1.0476190476190477</v>
      </c>
      <c r="O59" s="9">
        <f>119/63/2</f>
        <v>0.9444444444444444</v>
      </c>
    </row>
    <row r="60" spans="1:15" ht="12.75">
      <c r="A60" t="s">
        <v>44</v>
      </c>
      <c r="D60">
        <f>'[8]Cumulative Stats'!D61</f>
        <v>27</v>
      </c>
      <c r="E60">
        <f>'[10]Cumulative Stats'!D61</f>
        <v>8</v>
      </c>
      <c r="F60">
        <f>'[11]Cumulative '!D61</f>
        <v>13</v>
      </c>
      <c r="G60">
        <f>'[9]Cumulative Stats'!D61</f>
        <v>16</v>
      </c>
      <c r="H60">
        <f>'[12]Cumulative Stats'!D61</f>
        <v>13</v>
      </c>
      <c r="I60">
        <f>'[14]Cumulative Stats'!D61</f>
        <v>29</v>
      </c>
      <c r="J60">
        <f>'[13]Cumulative Stats'!D61</f>
        <v>18</v>
      </c>
      <c r="K60">
        <f>'[16]Cumulative Stats'!D61</f>
        <v>23</v>
      </c>
      <c r="L60">
        <f>'[15]Cumulative Stats'!D61</f>
        <v>19</v>
      </c>
      <c r="M60">
        <f t="shared" si="4"/>
        <v>166</v>
      </c>
      <c r="N60" s="9">
        <f t="shared" si="5"/>
        <v>1.3174603174603174</v>
      </c>
      <c r="O60" s="9">
        <f>190/63/2</f>
        <v>1.507936507936508</v>
      </c>
    </row>
    <row r="61" spans="1:15" ht="12.75">
      <c r="A61" t="s">
        <v>45</v>
      </c>
      <c r="D61">
        <f>'[8]Cumulative Stats'!D62</f>
        <v>3</v>
      </c>
      <c r="E61">
        <f>'[10]Cumulative Stats'!D62</f>
        <v>5</v>
      </c>
      <c r="F61">
        <f>'[11]Cumulative '!D62</f>
        <v>1</v>
      </c>
      <c r="G61">
        <f>'[9]Cumulative Stats'!D62</f>
        <v>4</v>
      </c>
      <c r="H61">
        <f>'[12]Cumulative Stats'!D62</f>
        <v>2</v>
      </c>
      <c r="I61">
        <f>'[14]Cumulative Stats'!D62</f>
        <v>7</v>
      </c>
      <c r="J61">
        <f>'[13]Cumulative Stats'!D62</f>
        <v>5</v>
      </c>
      <c r="K61">
        <f>'[16]Cumulative Stats'!D62</f>
        <v>7</v>
      </c>
      <c r="L61">
        <f>'[15]Cumulative Stats'!D62</f>
        <v>3</v>
      </c>
      <c r="M61">
        <f t="shared" si="4"/>
        <v>37</v>
      </c>
      <c r="N61" s="9">
        <f t="shared" si="5"/>
        <v>0.29365079365079366</v>
      </c>
      <c r="O61" s="9">
        <f>39/63/2</f>
        <v>0.30952380952380953</v>
      </c>
    </row>
    <row r="62" spans="1:15" ht="12.75">
      <c r="A62" t="s">
        <v>46</v>
      </c>
      <c r="D62">
        <f>'[8]Cumulative Stats'!D63</f>
        <v>35</v>
      </c>
      <c r="E62">
        <f>'[10]Cumulative Stats'!D63</f>
        <v>38</v>
      </c>
      <c r="F62">
        <f>'[11]Cumulative '!D63</f>
        <v>21</v>
      </c>
      <c r="G62">
        <f>'[9]Cumulative Stats'!D63</f>
        <v>26</v>
      </c>
      <c r="H62">
        <f>'[12]Cumulative Stats'!D63</f>
        <v>29</v>
      </c>
      <c r="I62">
        <f>'[14]Cumulative Stats'!D63</f>
        <v>51</v>
      </c>
      <c r="J62">
        <f>'[13]Cumulative Stats'!D63</f>
        <v>39</v>
      </c>
      <c r="K62">
        <f>'[16]Cumulative Stats'!D63</f>
        <v>49</v>
      </c>
      <c r="L62">
        <f>'[15]Cumulative Stats'!D63</f>
        <v>30</v>
      </c>
      <c r="M62">
        <f t="shared" si="4"/>
        <v>318</v>
      </c>
      <c r="N62" s="9">
        <f t="shared" si="5"/>
        <v>2.5238095238095237</v>
      </c>
      <c r="O62" s="9">
        <f>322/63/2</f>
        <v>2.5555555555555554</v>
      </c>
    </row>
    <row r="63" spans="1:15" ht="12.75">
      <c r="A63" t="s">
        <v>47</v>
      </c>
      <c r="D63">
        <f>'[8]Cumulative Stats'!D64</f>
        <v>2</v>
      </c>
      <c r="E63">
        <f>'[10]Cumulative Stats'!D64</f>
        <v>0</v>
      </c>
      <c r="F63">
        <f>'[11]Cumulative '!D64</f>
        <v>1</v>
      </c>
      <c r="G63">
        <f>'[9]Cumulative Stats'!D64</f>
        <v>2</v>
      </c>
      <c r="H63">
        <f>'[12]Cumulative Stats'!D64</f>
        <v>0</v>
      </c>
      <c r="I63">
        <f>'[14]Cumulative Stats'!D64</f>
        <v>1</v>
      </c>
      <c r="J63">
        <f>'[13]Cumulative Stats'!D64</f>
        <v>1</v>
      </c>
      <c r="K63">
        <f>'[16]Cumulative Stats'!D64</f>
        <v>0</v>
      </c>
      <c r="L63">
        <f>'[15]Cumulative Stats'!D64</f>
        <v>0</v>
      </c>
      <c r="O63" s="3">
        <f>6/63/2</f>
        <v>0.047619047619047616</v>
      </c>
    </row>
    <row r="64" spans="1:15" ht="12.75">
      <c r="A64" t="s">
        <v>48</v>
      </c>
      <c r="D64">
        <f>'[8]Cumulative Stats'!D65</f>
        <v>15</v>
      </c>
      <c r="E64">
        <f>'[10]Cumulative Stats'!D65</f>
        <v>11</v>
      </c>
      <c r="F64">
        <f>'[11]Cumulative '!D65</f>
        <v>16</v>
      </c>
      <c r="G64">
        <f>'[9]Cumulative Stats'!D65</f>
        <v>15</v>
      </c>
      <c r="H64">
        <f>'[12]Cumulative Stats'!D65</f>
        <v>12</v>
      </c>
      <c r="I64">
        <f>'[14]Cumulative Stats'!D65</f>
        <v>19</v>
      </c>
      <c r="J64">
        <f>'[13]Cumulative Stats'!D65</f>
        <v>23</v>
      </c>
      <c r="K64">
        <f>'[16]Cumulative Stats'!D65</f>
        <v>14</v>
      </c>
      <c r="L64">
        <f>'[15]Cumulative Stats'!D65</f>
        <v>9</v>
      </c>
      <c r="M64">
        <f>SUM(D64:L64)</f>
        <v>134</v>
      </c>
      <c r="N64" s="3">
        <f>M64/$B$1/2</f>
        <v>1.0634920634920635</v>
      </c>
      <c r="O64" s="3">
        <f>139/63/2</f>
        <v>1.1031746031746033</v>
      </c>
    </row>
    <row r="65" spans="1:15" ht="12.75">
      <c r="A65" t="s">
        <v>49</v>
      </c>
      <c r="D65">
        <f>'[8]Cumulative Stats'!D66</f>
        <v>27</v>
      </c>
      <c r="E65">
        <f>'[10]Cumulative Stats'!D66</f>
        <v>29</v>
      </c>
      <c r="F65">
        <f>'[11]Cumulative '!D66</f>
        <v>31</v>
      </c>
      <c r="G65">
        <f>'[9]Cumulative Stats'!D66</f>
        <v>34</v>
      </c>
      <c r="H65">
        <f>'[12]Cumulative Stats'!D66</f>
        <v>23</v>
      </c>
      <c r="I65">
        <f>'[14]Cumulative Stats'!D66</f>
        <v>36</v>
      </c>
      <c r="J65">
        <f>'[13]Cumulative Stats'!D66</f>
        <v>50</v>
      </c>
      <c r="K65">
        <f>'[16]Cumulative Stats'!D66</f>
        <v>24</v>
      </c>
      <c r="L65">
        <f>'[15]Cumulative Stats'!D66</f>
        <v>16</v>
      </c>
      <c r="M65">
        <f>SUM(D65:L65)</f>
        <v>270</v>
      </c>
      <c r="N65" s="3">
        <f>M65/$B$1/2</f>
        <v>2.142857142857143</v>
      </c>
      <c r="O65" s="3">
        <f>260/63/2</f>
        <v>2.0634920634920637</v>
      </c>
    </row>
    <row r="66" spans="1:15" ht="12.75">
      <c r="A66" t="s">
        <v>50</v>
      </c>
      <c r="D66">
        <f>'[8]Cumulative Stats'!D67</f>
        <v>55.55555555555556</v>
      </c>
      <c r="E66">
        <f>'[10]Cumulative Stats'!D67</f>
        <v>37.93103448275862</v>
      </c>
      <c r="F66">
        <f>'[11]Cumulative '!D67</f>
        <v>51.61290322580645</v>
      </c>
      <c r="G66">
        <f>'[9]Cumulative Stats'!D67</f>
        <v>44.11764705882353</v>
      </c>
      <c r="H66">
        <f>'[12]Cumulative Stats'!D67</f>
        <v>52.17391304347826</v>
      </c>
      <c r="I66">
        <f>'[14]Cumulative Stats'!D67</f>
        <v>52.77777777777778</v>
      </c>
      <c r="J66">
        <f>'[13]Cumulative Stats'!D67</f>
        <v>46</v>
      </c>
      <c r="K66">
        <f>'[16]Cumulative Stats'!D67</f>
        <v>58.333333333333336</v>
      </c>
      <c r="L66">
        <f>'[15]Cumulative Stats'!D67</f>
        <v>56.25</v>
      </c>
      <c r="N66" s="9">
        <f>N64/N65*100</f>
        <v>49.629629629629626</v>
      </c>
      <c r="O66" s="3">
        <f>O64/O65*100</f>
        <v>53.46153846153846</v>
      </c>
    </row>
    <row r="67" spans="1:12" ht="12.75">
      <c r="A67" t="s">
        <v>51</v>
      </c>
      <c r="D67" t="str">
        <f>'[8]Cumulative Stats'!D68</f>
        <v>30:26</v>
      </c>
      <c r="E67" t="str">
        <f>'[10]Cumulative Stats'!D68</f>
        <v>32:57</v>
      </c>
      <c r="F67" t="str">
        <f>'[11]Cumulative '!D68</f>
        <v>28:14</v>
      </c>
      <c r="G67" t="str">
        <f>'[9]Cumulative Stats'!D68</f>
        <v>30:01</v>
      </c>
      <c r="H67" t="str">
        <f>'[12]Cumulative Stats'!D68</f>
        <v>29:08</v>
      </c>
      <c r="I67" t="str">
        <f>'[14]Cumulative Stats'!D68</f>
        <v>30:52</v>
      </c>
      <c r="J67" t="str">
        <f>'[13]Cumulative Stats'!D68</f>
        <v>32:38</v>
      </c>
      <c r="K67" t="str">
        <f>'[16]Cumulative Stats'!D68</f>
        <v>28:25</v>
      </c>
      <c r="L67" t="str">
        <f>'[15]Cumulative Stats'!D68</f>
        <v>27:11</v>
      </c>
    </row>
    <row r="70" spans="1:12" ht="12.75">
      <c r="A70" t="s">
        <v>122</v>
      </c>
      <c r="D70">
        <f>+('Team Defense'!D30+'Team Offense'!D54)-('Team Offense'!D30+'Team Defense'!D54)</f>
        <v>-2</v>
      </c>
      <c r="E70">
        <f>+('Team Defense'!E30+'Team Offense'!E54)-('Team Offense'!E30+'Team Defense'!E54)</f>
        <v>-10</v>
      </c>
      <c r="F70">
        <f>+('Team Defense'!F30+'Team Offense'!F54)-('Team Offense'!F30+'Team Defense'!F54)</f>
        <v>-8</v>
      </c>
      <c r="G70">
        <f>+('Team Defense'!G30+'Team Offense'!G54)-('Team Offense'!G30+'Team Defense'!G54)</f>
        <v>-10</v>
      </c>
      <c r="H70">
        <f>+('Team Defense'!H30+'Team Offense'!H54)-('Team Offense'!H30+'Team Defense'!H54)</f>
        <v>17</v>
      </c>
      <c r="I70">
        <f>+('Team Defense'!I30+'Team Offense'!I54)-('Team Offense'!I30+'Team Defense'!I54)</f>
        <v>8</v>
      </c>
      <c r="J70">
        <f>+('Team Defense'!J30+'Team Offense'!J54)-('Team Offense'!J30+'Team Defense'!J54)</f>
        <v>21</v>
      </c>
      <c r="K70">
        <f>+('Team Defense'!K30+'Team Offense'!K54)-('Team Offense'!K30+'Team Defense'!K54)</f>
        <v>-20</v>
      </c>
      <c r="L70">
        <f>+('Team Defense'!L30+'Team Offense'!L54)-('Team Offense'!L30+'Team Defense'!L54)</f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C1">
      <pane ySplit="2" topLeftCell="BM3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15.57421875" style="0" customWidth="1"/>
    <col min="4" max="13" width="5.57421875" style="0" customWidth="1"/>
    <col min="14" max="16" width="11.8515625" style="0" customWidth="1"/>
    <col min="18" max="18" width="9.57421875" style="0" bestFit="1" customWidth="1"/>
  </cols>
  <sheetData>
    <row r="1" spans="1:2" ht="12.75">
      <c r="A1" t="s">
        <v>0</v>
      </c>
      <c r="B1" s="1">
        <f>'Team Offense'!B1</f>
        <v>63</v>
      </c>
    </row>
    <row r="2" spans="1:19" ht="12.75">
      <c r="A2" s="1" t="s">
        <v>64</v>
      </c>
      <c r="B2" t="s">
        <v>2</v>
      </c>
      <c r="D2" s="1" t="s">
        <v>87</v>
      </c>
      <c r="E2" s="1" t="s">
        <v>92</v>
      </c>
      <c r="F2" s="1" t="s">
        <v>91</v>
      </c>
      <c r="G2" s="1" t="s">
        <v>110</v>
      </c>
      <c r="H2" s="1" t="s">
        <v>90</v>
      </c>
      <c r="I2" s="1" t="s">
        <v>94</v>
      </c>
      <c r="J2" s="1" t="s">
        <v>89</v>
      </c>
      <c r="K2" s="1" t="s">
        <v>93</v>
      </c>
      <c r="L2" s="1" t="s">
        <v>88</v>
      </c>
      <c r="M2" s="1"/>
      <c r="N2" s="1"/>
      <c r="O2" s="1" t="s">
        <v>116</v>
      </c>
      <c r="P2" s="1" t="s">
        <v>117</v>
      </c>
      <c r="Q2" s="1" t="s">
        <v>118</v>
      </c>
      <c r="R2" s="1" t="s">
        <v>119</v>
      </c>
      <c r="S2" s="1" t="s">
        <v>120</v>
      </c>
    </row>
    <row r="3" spans="14:19" ht="12.75">
      <c r="N3" s="4" t="s">
        <v>87</v>
      </c>
      <c r="O3" s="13">
        <f>$D$8</f>
        <v>1883</v>
      </c>
      <c r="P3" s="13">
        <f>$D$17</f>
        <v>2566</v>
      </c>
      <c r="Q3" s="13">
        <f>SUM(O3:P3)</f>
        <v>4449</v>
      </c>
      <c r="R3" s="15">
        <f>Q3/Passing!$B$1</f>
        <v>317.7857142857143</v>
      </c>
      <c r="S3" s="16">
        <f>R3-R16</f>
        <v>48.14285714285711</v>
      </c>
    </row>
    <row r="4" spans="14:19" ht="12.75">
      <c r="N4" s="4" t="s">
        <v>92</v>
      </c>
      <c r="O4" s="13">
        <f>$E$8</f>
        <v>1308</v>
      </c>
      <c r="P4" s="13">
        <f>$E$17</f>
        <v>2431</v>
      </c>
      <c r="Q4" s="13">
        <f aca="true" t="shared" si="0" ref="Q4:Q11">SUM(O4:P4)</f>
        <v>3739</v>
      </c>
      <c r="R4" s="15">
        <f>Q4/Passing!$B$1</f>
        <v>267.07142857142856</v>
      </c>
      <c r="S4" s="16">
        <f aca="true" t="shared" si="1" ref="S4:S11">R4-R17</f>
        <v>-22.571428571428612</v>
      </c>
    </row>
    <row r="5" spans="1:19" ht="12.75">
      <c r="A5" s="2" t="s">
        <v>3</v>
      </c>
      <c r="D5">
        <f>'[8]Cumulative Stats'!M6</f>
        <v>210</v>
      </c>
      <c r="E5">
        <f>'[10]Cumulative Stats'!M6</f>
        <v>173</v>
      </c>
      <c r="F5">
        <f>'[11]Cumulative '!M6</f>
        <v>257</v>
      </c>
      <c r="G5">
        <f>'[9]Cumulative Stats'!M6</f>
        <v>234</v>
      </c>
      <c r="H5">
        <f>'[12]Cumulative Stats'!M6</f>
        <v>222</v>
      </c>
      <c r="I5">
        <f>'[14]Cumulative Stats'!M6</f>
        <v>185</v>
      </c>
      <c r="J5">
        <f>'[13]Cumulative Stats'!M6</f>
        <v>173</v>
      </c>
      <c r="K5">
        <f>'[16]Cumulative Stats'!M6</f>
        <v>220</v>
      </c>
      <c r="L5">
        <f>'[15]Cumulative Stats'!M6</f>
        <v>243</v>
      </c>
      <c r="N5" s="4" t="s">
        <v>91</v>
      </c>
      <c r="O5" s="13">
        <f>$F$8</f>
        <v>2508</v>
      </c>
      <c r="P5" s="13">
        <f>$F$17</f>
        <v>2509</v>
      </c>
      <c r="Q5" s="13">
        <f t="shared" si="0"/>
        <v>5017</v>
      </c>
      <c r="R5" s="15">
        <f>Q5/Passing!$B$1</f>
        <v>358.35714285714283</v>
      </c>
      <c r="S5" s="16">
        <f t="shared" si="1"/>
        <v>2.6428571428571104</v>
      </c>
    </row>
    <row r="6" spans="14:19" ht="12.75">
      <c r="N6" s="4" t="s">
        <v>110</v>
      </c>
      <c r="O6" s="13">
        <f>$G$8</f>
        <v>1802</v>
      </c>
      <c r="P6" s="13">
        <f>$G$17</f>
        <v>3306</v>
      </c>
      <c r="Q6" s="13">
        <f t="shared" si="0"/>
        <v>5108</v>
      </c>
      <c r="R6" s="15">
        <f>Q6/Passing!$B$1</f>
        <v>364.85714285714283</v>
      </c>
      <c r="S6" s="16">
        <f t="shared" si="1"/>
        <v>64.42857142857139</v>
      </c>
    </row>
    <row r="7" spans="1:19" ht="12.75">
      <c r="A7" t="s">
        <v>4</v>
      </c>
      <c r="D7">
        <f>'[8]Cumulative Stats'!M8</f>
        <v>413</v>
      </c>
      <c r="E7">
        <f>'[10]Cumulative Stats'!M8</f>
        <v>383</v>
      </c>
      <c r="F7">
        <f>'[11]Cumulative '!M8</f>
        <v>521</v>
      </c>
      <c r="G7">
        <f>'[9]Cumulative Stats'!M8</f>
        <v>426</v>
      </c>
      <c r="H7">
        <f>'[12]Cumulative Stats'!M8</f>
        <v>437</v>
      </c>
      <c r="I7">
        <f>'[14]Cumulative Stats'!M8</f>
        <v>355</v>
      </c>
      <c r="J7">
        <f>'[13]Cumulative Stats'!M8</f>
        <v>363</v>
      </c>
      <c r="K7">
        <f>'[16]Cumulative Stats'!M8</f>
        <v>432</v>
      </c>
      <c r="L7">
        <f>'[15]Cumulative Stats'!M8</f>
        <v>470</v>
      </c>
      <c r="N7" s="4" t="s">
        <v>90</v>
      </c>
      <c r="O7" s="13">
        <f>$H$8</f>
        <v>1893</v>
      </c>
      <c r="P7" s="13">
        <f>$H$17</f>
        <v>2492</v>
      </c>
      <c r="Q7" s="13">
        <f t="shared" si="0"/>
        <v>4385</v>
      </c>
      <c r="R7" s="15">
        <f>Q7/Passing!$B$1</f>
        <v>313.2142857142857</v>
      </c>
      <c r="S7" s="16">
        <f t="shared" si="1"/>
        <v>67</v>
      </c>
    </row>
    <row r="8" spans="1:19" ht="12.75">
      <c r="A8" t="s">
        <v>5</v>
      </c>
      <c r="D8">
        <f>'[8]Cumulative Stats'!M9</f>
        <v>1883</v>
      </c>
      <c r="E8">
        <f>'[10]Cumulative Stats'!M9</f>
        <v>1308</v>
      </c>
      <c r="F8">
        <f>'[11]Cumulative '!M9</f>
        <v>2508</v>
      </c>
      <c r="G8">
        <f>'[9]Cumulative Stats'!M9</f>
        <v>1802</v>
      </c>
      <c r="H8">
        <f>'[12]Cumulative Stats'!M9</f>
        <v>1893</v>
      </c>
      <c r="I8">
        <f>'[14]Cumulative Stats'!M9</f>
        <v>788</v>
      </c>
      <c r="J8">
        <f>'[13]Cumulative Stats'!M9</f>
        <v>1389</v>
      </c>
      <c r="K8">
        <f>'[16]Cumulative Stats'!M9</f>
        <v>1367</v>
      </c>
      <c r="L8">
        <f>'[15]Cumulative Stats'!M9</f>
        <v>2318</v>
      </c>
      <c r="N8" s="4" t="s">
        <v>94</v>
      </c>
      <c r="O8" s="13">
        <f>$I$8</f>
        <v>788</v>
      </c>
      <c r="P8" s="13">
        <f>$I$17</f>
        <v>2891</v>
      </c>
      <c r="Q8" s="13">
        <f t="shared" si="0"/>
        <v>3679</v>
      </c>
      <c r="R8" s="15">
        <f>Q8/Passing!$B$1</f>
        <v>262.7857142857143</v>
      </c>
      <c r="S8" s="16">
        <f t="shared" si="1"/>
        <v>27.5</v>
      </c>
    </row>
    <row r="9" spans="1:19" ht="12.75">
      <c r="A9" s="2" t="s">
        <v>6</v>
      </c>
      <c r="D9" s="9">
        <f>'[8]Cumulative Stats'!M10</f>
        <v>4.559322033898305</v>
      </c>
      <c r="E9" s="9">
        <f>'[10]Cumulative Stats'!M10</f>
        <v>3.4151436031331595</v>
      </c>
      <c r="F9" s="9">
        <f>'[11]Cumulative '!M10</f>
        <v>4.813819577735125</v>
      </c>
      <c r="G9" s="9">
        <f>'[9]Cumulative Stats'!M10</f>
        <v>4.230046948356808</v>
      </c>
      <c r="H9" s="9">
        <f>'[12]Cumulative Stats'!M10</f>
        <v>4.331807780320366</v>
      </c>
      <c r="I9" s="9">
        <f>'[14]Cumulative Stats'!M10</f>
        <v>2.219718309859155</v>
      </c>
      <c r="J9" s="9">
        <f>'[13]Cumulative Stats'!M10</f>
        <v>3.8264462809917354</v>
      </c>
      <c r="K9" s="9">
        <f>'[16]Cumulative Stats'!M10</f>
        <v>3.1643518518518516</v>
      </c>
      <c r="L9" s="9">
        <f>'[15]Cumulative Stats'!M10</f>
        <v>4.931914893617021</v>
      </c>
      <c r="N9" s="4" t="s">
        <v>89</v>
      </c>
      <c r="O9" s="13">
        <f>$J$8</f>
        <v>1389</v>
      </c>
      <c r="P9" s="13">
        <f>$J$17</f>
        <v>2171</v>
      </c>
      <c r="Q9" s="13">
        <f t="shared" si="0"/>
        <v>3560</v>
      </c>
      <c r="R9" s="15">
        <f>Q9/Passing!$B$1</f>
        <v>254.28571428571428</v>
      </c>
      <c r="S9" s="16">
        <f t="shared" si="1"/>
        <v>-27.428571428571445</v>
      </c>
    </row>
    <row r="10" spans="14:19" ht="12.75">
      <c r="N10" s="4" t="s">
        <v>93</v>
      </c>
      <c r="O10" s="13">
        <f>$K$8</f>
        <v>1367</v>
      </c>
      <c r="P10" s="13">
        <f>$K$17</f>
        <v>3428</v>
      </c>
      <c r="Q10" s="13">
        <f t="shared" si="0"/>
        <v>4795</v>
      </c>
      <c r="R10" s="15">
        <f>Q10/Passing!$B$1</f>
        <v>342.5</v>
      </c>
      <c r="S10" s="16">
        <f t="shared" si="1"/>
        <v>6.428571428571445</v>
      </c>
    </row>
    <row r="11" spans="1:19" ht="12.75">
      <c r="A11" t="s">
        <v>7</v>
      </c>
      <c r="D11">
        <f>'[8]Cumulative Stats'!M12</f>
        <v>425</v>
      </c>
      <c r="E11">
        <f>'[10]Cumulative Stats'!M12</f>
        <v>387</v>
      </c>
      <c r="F11">
        <f>'[11]Cumulative '!M12</f>
        <v>351</v>
      </c>
      <c r="G11">
        <f>'[9]Cumulative Stats'!M12</f>
        <v>412</v>
      </c>
      <c r="H11">
        <f>'[12]Cumulative Stats'!M12</f>
        <v>397</v>
      </c>
      <c r="I11">
        <f>'[14]Cumulative Stats'!M12</f>
        <v>455</v>
      </c>
      <c r="J11">
        <f>'[13]Cumulative Stats'!M12</f>
        <v>419</v>
      </c>
      <c r="K11">
        <f>'[16]Cumulative Stats'!M12</f>
        <v>483</v>
      </c>
      <c r="L11">
        <f>'[15]Cumulative Stats'!M12</f>
        <v>442</v>
      </c>
      <c r="N11" s="4" t="s">
        <v>88</v>
      </c>
      <c r="O11" s="13">
        <f>$L$8</f>
        <v>2318</v>
      </c>
      <c r="P11" s="13">
        <f>$L$17</f>
        <v>3379</v>
      </c>
      <c r="Q11" s="13">
        <f t="shared" si="0"/>
        <v>5697</v>
      </c>
      <c r="R11" s="15">
        <f>Q11/Passing!$B$1</f>
        <v>406.92857142857144</v>
      </c>
      <c r="S11" s="16">
        <f t="shared" si="1"/>
        <v>35.428571428571445</v>
      </c>
    </row>
    <row r="12" spans="1:19" ht="12.75">
      <c r="A12" t="s">
        <v>8</v>
      </c>
      <c r="D12">
        <f>'[8]Cumulative Stats'!M13</f>
        <v>204</v>
      </c>
      <c r="E12">
        <f>'[10]Cumulative Stats'!M13</f>
        <v>184</v>
      </c>
      <c r="F12">
        <f>'[11]Cumulative '!M13</f>
        <v>194</v>
      </c>
      <c r="G12">
        <f>'[9]Cumulative Stats'!M13</f>
        <v>229</v>
      </c>
      <c r="H12">
        <f>'[12]Cumulative Stats'!M13</f>
        <v>186</v>
      </c>
      <c r="I12">
        <f>'[14]Cumulative Stats'!M13</f>
        <v>226</v>
      </c>
      <c r="J12">
        <f>'[13]Cumulative Stats'!M13</f>
        <v>165</v>
      </c>
      <c r="K12">
        <f>'[16]Cumulative Stats'!M13</f>
        <v>249</v>
      </c>
      <c r="L12">
        <f>'[15]Cumulative Stats'!M13</f>
        <v>248</v>
      </c>
      <c r="N12" s="4"/>
      <c r="O12" s="13"/>
      <c r="P12" s="13"/>
      <c r="Q12" s="13"/>
      <c r="R12" s="15"/>
      <c r="S12" s="16"/>
    </row>
    <row r="13" spans="1:18" ht="12.75">
      <c r="A13" t="s">
        <v>9</v>
      </c>
      <c r="D13">
        <f>'[8]Cumulative Stats'!M14</f>
        <v>48</v>
      </c>
      <c r="E13">
        <f>'[10]Cumulative Stats'!M14</f>
        <v>47.54521963824289</v>
      </c>
      <c r="F13">
        <f>'[11]Cumulative '!M14</f>
        <v>55.27065527065527</v>
      </c>
      <c r="G13">
        <f>'[9]Cumulative Stats'!M14</f>
        <v>55.582524271844655</v>
      </c>
      <c r="H13">
        <f>'[12]Cumulative Stats'!M14</f>
        <v>46.85138539042821</v>
      </c>
      <c r="I13">
        <f>'[14]Cumulative Stats'!M14</f>
        <v>49.67032967032967</v>
      </c>
      <c r="J13">
        <f>'[13]Cumulative Stats'!M14</f>
        <v>39.37947494033413</v>
      </c>
      <c r="K13">
        <f>'[16]Cumulative Stats'!M14</f>
        <v>51.5527950310559</v>
      </c>
      <c r="L13">
        <f>'[15]Cumulative Stats'!M14</f>
        <v>56.10859728506787</v>
      </c>
      <c r="O13" s="13"/>
      <c r="P13" s="13"/>
      <c r="Q13" s="13"/>
      <c r="R13" s="13"/>
    </row>
    <row r="14" spans="1:18" ht="12.75">
      <c r="A14" t="s">
        <v>10</v>
      </c>
      <c r="D14">
        <f>'[8]Cumulative Stats'!M15</f>
        <v>2881</v>
      </c>
      <c r="E14">
        <f>'[10]Cumulative Stats'!M15</f>
        <v>2598</v>
      </c>
      <c r="F14">
        <f>'[11]Cumulative '!M15</f>
        <v>2766</v>
      </c>
      <c r="G14">
        <f>'[9]Cumulative Stats'!M15</f>
        <v>3479</v>
      </c>
      <c r="H14">
        <f>'[12]Cumulative Stats'!M15</f>
        <v>2816</v>
      </c>
      <c r="I14">
        <f>'[14]Cumulative Stats'!M15</f>
        <v>3366</v>
      </c>
      <c r="J14">
        <f>'[13]Cumulative Stats'!M15</f>
        <v>2436</v>
      </c>
      <c r="K14">
        <f>'[16]Cumulative Stats'!M15</f>
        <v>3569</v>
      </c>
      <c r="L14">
        <f>'[15]Cumulative Stats'!M15</f>
        <v>3463</v>
      </c>
      <c r="O14" s="13"/>
      <c r="P14" s="13"/>
      <c r="Q14" s="13"/>
      <c r="R14" s="13"/>
    </row>
    <row r="15" spans="1:18" ht="12.75">
      <c r="A15" t="s">
        <v>11</v>
      </c>
      <c r="D15">
        <f>'[8]Cumulative Stats'!M16</f>
        <v>47</v>
      </c>
      <c r="E15">
        <f>'[10]Cumulative Stats'!M16</f>
        <v>20</v>
      </c>
      <c r="F15">
        <f>'[11]Cumulative '!M16</f>
        <v>32</v>
      </c>
      <c r="G15">
        <f>'[9]Cumulative Stats'!M16</f>
        <v>21</v>
      </c>
      <c r="H15">
        <f>'[12]Cumulative Stats'!M16</f>
        <v>39</v>
      </c>
      <c r="I15">
        <f>'[14]Cumulative Stats'!M16</f>
        <v>56</v>
      </c>
      <c r="J15">
        <f>'[13]Cumulative Stats'!M16</f>
        <v>32</v>
      </c>
      <c r="K15">
        <f>'[16]Cumulative Stats'!M16</f>
        <v>20</v>
      </c>
      <c r="L15">
        <f>'[15]Cumulative Stats'!M16</f>
        <v>10</v>
      </c>
      <c r="N15" s="4" t="s">
        <v>114</v>
      </c>
      <c r="O15" s="13"/>
      <c r="P15" s="13"/>
      <c r="Q15" s="13"/>
      <c r="R15" s="13"/>
    </row>
    <row r="16" spans="1:18" ht="12.75">
      <c r="A16" t="s">
        <v>12</v>
      </c>
      <c r="D16">
        <f>'[8]Cumulative Stats'!M17</f>
        <v>315</v>
      </c>
      <c r="E16">
        <f>'[10]Cumulative Stats'!M17</f>
        <v>167</v>
      </c>
      <c r="F16">
        <f>'[11]Cumulative '!M17</f>
        <v>257</v>
      </c>
      <c r="G16">
        <f>'[9]Cumulative Stats'!M17</f>
        <v>173</v>
      </c>
      <c r="H16">
        <f>'[12]Cumulative Stats'!M17</f>
        <v>324</v>
      </c>
      <c r="I16">
        <f>'[14]Cumulative Stats'!M17</f>
        <v>475</v>
      </c>
      <c r="J16">
        <f>'[13]Cumulative Stats'!M17</f>
        <v>265</v>
      </c>
      <c r="K16">
        <f>'[16]Cumulative Stats'!M17</f>
        <v>141</v>
      </c>
      <c r="L16">
        <f>'[15]Cumulative Stats'!M17</f>
        <v>84</v>
      </c>
      <c r="N16" s="4" t="s">
        <v>87</v>
      </c>
      <c r="O16" s="13">
        <v>1633</v>
      </c>
      <c r="P16" s="13">
        <v>2142</v>
      </c>
      <c r="Q16" s="13">
        <f>SUM(O16:P16)</f>
        <v>3775</v>
      </c>
      <c r="R16" s="15">
        <f>Q16/14</f>
        <v>269.64285714285717</v>
      </c>
    </row>
    <row r="17" spans="1:18" ht="12.75">
      <c r="A17" t="s">
        <v>13</v>
      </c>
      <c r="D17">
        <f>'[8]Cumulative Stats'!M18</f>
        <v>2566</v>
      </c>
      <c r="E17">
        <f>'[10]Cumulative Stats'!M18</f>
        <v>2431</v>
      </c>
      <c r="F17">
        <f>'[11]Cumulative '!M18</f>
        <v>2509</v>
      </c>
      <c r="G17">
        <f>'[9]Cumulative Stats'!M18</f>
        <v>3306</v>
      </c>
      <c r="H17">
        <f>'[12]Cumulative Stats'!M18</f>
        <v>2492</v>
      </c>
      <c r="I17">
        <f>'[14]Cumulative Stats'!M18</f>
        <v>2891</v>
      </c>
      <c r="J17">
        <f>'[13]Cumulative Stats'!M18</f>
        <v>2171</v>
      </c>
      <c r="K17">
        <f>'[16]Cumulative Stats'!M18</f>
        <v>3428</v>
      </c>
      <c r="L17">
        <f>'[15]Cumulative Stats'!M18</f>
        <v>3379</v>
      </c>
      <c r="N17" s="4" t="s">
        <v>92</v>
      </c>
      <c r="O17" s="13">
        <v>1637</v>
      </c>
      <c r="P17" s="13">
        <v>2418</v>
      </c>
      <c r="Q17" s="13">
        <f aca="true" t="shared" si="2" ref="Q17:Q24">SUM(O17:P17)</f>
        <v>4055</v>
      </c>
      <c r="R17" s="15">
        <f aca="true" t="shared" si="3" ref="R17:R24">Q17/14</f>
        <v>289.64285714285717</v>
      </c>
    </row>
    <row r="18" spans="1:18" ht="12.75">
      <c r="A18" t="s">
        <v>14</v>
      </c>
      <c r="D18">
        <f>'[8]Cumulative Stats'!M19</f>
        <v>6.03764705882353</v>
      </c>
      <c r="E18">
        <f>'[10]Cumulative Stats'!M19</f>
        <v>6.281653746770026</v>
      </c>
      <c r="F18">
        <f>'[11]Cumulative '!M19</f>
        <v>7.148148148148148</v>
      </c>
      <c r="G18">
        <f>'[9]Cumulative Stats'!M19</f>
        <v>8.024271844660195</v>
      </c>
      <c r="H18">
        <f>'[12]Cumulative Stats'!M19</f>
        <v>6.277078085642318</v>
      </c>
      <c r="I18">
        <f>'[14]Cumulative Stats'!M19</f>
        <v>6.3538461538461535</v>
      </c>
      <c r="J18">
        <f>'[13]Cumulative Stats'!M19</f>
        <v>5.181384248210024</v>
      </c>
      <c r="K18">
        <f>'[16]Cumulative Stats'!M19</f>
        <v>7.097308488612836</v>
      </c>
      <c r="L18">
        <f>'[15]Cumulative Stats'!M19</f>
        <v>7.644796380090498</v>
      </c>
      <c r="M18" s="3"/>
      <c r="N18" s="4" t="s">
        <v>91</v>
      </c>
      <c r="O18" s="13">
        <v>2145</v>
      </c>
      <c r="P18" s="13">
        <v>2835</v>
      </c>
      <c r="Q18" s="13">
        <f t="shared" si="2"/>
        <v>4980</v>
      </c>
      <c r="R18" s="15">
        <f t="shared" si="3"/>
        <v>355.7142857142857</v>
      </c>
    </row>
    <row r="19" spans="1:18" ht="12.75" customHeight="1">
      <c r="A19" t="s">
        <v>15</v>
      </c>
      <c r="D19">
        <f>'[8]Cumulative Stats'!M20</f>
        <v>14.122549019607844</v>
      </c>
      <c r="E19">
        <f>'[10]Cumulative Stats'!M20</f>
        <v>14.119565217391305</v>
      </c>
      <c r="F19">
        <f>'[11]Cumulative '!M20</f>
        <v>14.257731958762887</v>
      </c>
      <c r="G19">
        <f>'[9]Cumulative Stats'!M20</f>
        <v>15.192139737991265</v>
      </c>
      <c r="H19">
        <f>'[12]Cumulative Stats'!M20</f>
        <v>15.13978494623656</v>
      </c>
      <c r="I19">
        <f>'[14]Cumulative Stats'!M20</f>
        <v>14.893805309734514</v>
      </c>
      <c r="J19">
        <f>'[13]Cumulative Stats'!M20</f>
        <v>14.763636363636364</v>
      </c>
      <c r="K19">
        <f>'[16]Cumulative Stats'!M20</f>
        <v>14.333333333333334</v>
      </c>
      <c r="L19">
        <f>'[15]Cumulative Stats'!M20</f>
        <v>13.963709677419354</v>
      </c>
      <c r="M19" s="3"/>
      <c r="N19" s="4" t="s">
        <v>110</v>
      </c>
      <c r="O19" s="13">
        <v>1350</v>
      </c>
      <c r="P19" s="13">
        <v>2856</v>
      </c>
      <c r="Q19" s="13">
        <f t="shared" si="2"/>
        <v>4206</v>
      </c>
      <c r="R19" s="15">
        <f t="shared" si="3"/>
        <v>300.42857142857144</v>
      </c>
    </row>
    <row r="20" spans="14:18" ht="12.75">
      <c r="N20" s="4" t="s">
        <v>90</v>
      </c>
      <c r="O20" s="13">
        <v>1622</v>
      </c>
      <c r="P20" s="13">
        <v>1825</v>
      </c>
      <c r="Q20" s="13">
        <f t="shared" si="2"/>
        <v>3447</v>
      </c>
      <c r="R20" s="15">
        <f t="shared" si="3"/>
        <v>246.21428571428572</v>
      </c>
    </row>
    <row r="21" spans="1:18" ht="12.75">
      <c r="A21" t="s">
        <v>16</v>
      </c>
      <c r="D21">
        <f>+D22/Passing!$B$1</f>
        <v>317.7857142857143</v>
      </c>
      <c r="E21">
        <f>+E22/Passing!$B$1</f>
        <v>267.07142857142856</v>
      </c>
      <c r="F21">
        <f>+F22/Passing!$B$1</f>
        <v>358.35714285714283</v>
      </c>
      <c r="G21">
        <f>+G22/Passing!$B$1</f>
        <v>364.85714285714283</v>
      </c>
      <c r="H21">
        <f>+H22/Passing!$B$1</f>
        <v>313.2142857142857</v>
      </c>
      <c r="I21">
        <f>+I22/Passing!B1</f>
        <v>262.7857142857143</v>
      </c>
      <c r="J21">
        <f>+J22/Passing!B1</f>
        <v>254.28571428571428</v>
      </c>
      <c r="K21">
        <f>+K22/Passing!$B$1</f>
        <v>342.5</v>
      </c>
      <c r="L21">
        <f>+L22/Passing!$B$1</f>
        <v>406.92857142857144</v>
      </c>
      <c r="N21" s="4" t="s">
        <v>94</v>
      </c>
      <c r="O21" s="13">
        <v>1129</v>
      </c>
      <c r="P21" s="13">
        <v>2165</v>
      </c>
      <c r="Q21" s="13">
        <f t="shared" si="2"/>
        <v>3294</v>
      </c>
      <c r="R21" s="15">
        <f t="shared" si="3"/>
        <v>235.28571428571428</v>
      </c>
    </row>
    <row r="22" spans="1:18" ht="12.75">
      <c r="A22" t="s">
        <v>17</v>
      </c>
      <c r="D22">
        <f>'[8]Cumulative Stats'!M23</f>
        <v>4449</v>
      </c>
      <c r="E22">
        <f>'[10]Cumulative Stats'!M23</f>
        <v>3739</v>
      </c>
      <c r="F22">
        <f>'[11]Cumulative '!M23</f>
        <v>5017</v>
      </c>
      <c r="G22">
        <f>'[9]Cumulative Stats'!M23</f>
        <v>5108</v>
      </c>
      <c r="H22">
        <f>'[12]Cumulative Stats'!M23</f>
        <v>4385</v>
      </c>
      <c r="I22">
        <f>'[14]Cumulative Stats'!M23</f>
        <v>3679</v>
      </c>
      <c r="J22">
        <f>'[13]Cumulative Stats'!M23</f>
        <v>3560</v>
      </c>
      <c r="K22">
        <f>'[16]Cumulative Stats'!M23</f>
        <v>4795</v>
      </c>
      <c r="L22">
        <f>'[15]Cumulative Stats'!M23</f>
        <v>5697</v>
      </c>
      <c r="N22" s="4" t="s">
        <v>89</v>
      </c>
      <c r="O22" s="13">
        <v>1408</v>
      </c>
      <c r="P22" s="13">
        <v>2536</v>
      </c>
      <c r="Q22" s="13">
        <f t="shared" si="2"/>
        <v>3944</v>
      </c>
      <c r="R22" s="15">
        <f t="shared" si="3"/>
        <v>281.7142857142857</v>
      </c>
    </row>
    <row r="23" spans="1:18" ht="12.75">
      <c r="A23" t="s">
        <v>18</v>
      </c>
      <c r="D23">
        <f>'[8]Cumulative Stats'!M24</f>
        <v>42.32411777927624</v>
      </c>
      <c r="E23">
        <f>'[10]Cumulative Stats'!M24</f>
        <v>34.982615672639746</v>
      </c>
      <c r="F23">
        <f>'[11]Cumulative '!M24</f>
        <v>49.99003388479171</v>
      </c>
      <c r="G23">
        <f>'[9]Cumulative Stats'!M24</f>
        <v>35.27799530148786</v>
      </c>
      <c r="H23">
        <f>'[12]Cumulative Stats'!M24</f>
        <v>43.169897377423034</v>
      </c>
      <c r="I23">
        <f>'[14]Cumulative Stats'!M24</f>
        <v>21.418863821690675</v>
      </c>
      <c r="J23">
        <f>'[13]Cumulative Stats'!M24</f>
        <v>39.01685393258427</v>
      </c>
      <c r="K23">
        <f>'[16]Cumulative Stats'!M24</f>
        <v>28.508863399374345</v>
      </c>
      <c r="L23">
        <f>'[15]Cumulative Stats'!M24</f>
        <v>40.688081446375286</v>
      </c>
      <c r="M23" s="3"/>
      <c r="N23" s="4" t="s">
        <v>93</v>
      </c>
      <c r="O23" s="13">
        <v>1553</v>
      </c>
      <c r="P23" s="13">
        <v>3152</v>
      </c>
      <c r="Q23" s="13">
        <f t="shared" si="2"/>
        <v>4705</v>
      </c>
      <c r="R23" s="15">
        <f t="shared" si="3"/>
        <v>336.07142857142856</v>
      </c>
    </row>
    <row r="24" spans="1:18" ht="12.75">
      <c r="A24" s="2" t="s">
        <v>19</v>
      </c>
      <c r="D24">
        <f>'[8]Cumulative Stats'!M25</f>
        <v>57.675882220723764</v>
      </c>
      <c r="E24">
        <f>'[10]Cumulative Stats'!M25</f>
        <v>65.01738432736026</v>
      </c>
      <c r="F24">
        <f>'[11]Cumulative '!M25</f>
        <v>50.00996611520829</v>
      </c>
      <c r="G24">
        <f>'[9]Cumulative Stats'!M25</f>
        <v>64.72200469851214</v>
      </c>
      <c r="H24">
        <f>'[12]Cumulative Stats'!M25</f>
        <v>56.83010262257697</v>
      </c>
      <c r="I24">
        <f>'[14]Cumulative Stats'!M25</f>
        <v>78.58113617830932</v>
      </c>
      <c r="J24">
        <f>'[13]Cumulative Stats'!M25</f>
        <v>60.98314606741573</v>
      </c>
      <c r="K24">
        <f>'[16]Cumulative Stats'!M25</f>
        <v>71.49113660062565</v>
      </c>
      <c r="L24">
        <f>'[15]Cumulative Stats'!M25</f>
        <v>59.31191855362471</v>
      </c>
      <c r="M24" s="3"/>
      <c r="N24" s="4" t="s">
        <v>88</v>
      </c>
      <c r="O24" s="13">
        <v>2076</v>
      </c>
      <c r="P24" s="13">
        <v>3125</v>
      </c>
      <c r="Q24" s="13">
        <f t="shared" si="2"/>
        <v>5201</v>
      </c>
      <c r="R24" s="15">
        <f t="shared" si="3"/>
        <v>371.5</v>
      </c>
    </row>
    <row r="25" spans="14:18" ht="12.75">
      <c r="N25" s="4"/>
      <c r="O25" s="13"/>
      <c r="P25" s="13"/>
      <c r="Q25" s="13"/>
      <c r="R25" s="15"/>
    </row>
    <row r="26" spans="1:14" ht="12.75">
      <c r="A26" t="s">
        <v>20</v>
      </c>
      <c r="D26">
        <f>'[8]Cumulative Stats'!M27</f>
        <v>885</v>
      </c>
      <c r="E26">
        <f>'[10]Cumulative Stats'!M27</f>
        <v>790</v>
      </c>
      <c r="F26">
        <f>'[11]Cumulative '!M27</f>
        <v>904</v>
      </c>
      <c r="G26">
        <f>'[9]Cumulative Stats'!M27</f>
        <v>859</v>
      </c>
      <c r="H26">
        <f>'[12]Cumulative Stats'!M27</f>
        <v>873</v>
      </c>
      <c r="I26">
        <f>'[14]Cumulative Stats'!M27</f>
        <v>866</v>
      </c>
      <c r="J26">
        <f>'[13]Cumulative Stats'!M27</f>
        <v>814</v>
      </c>
      <c r="K26">
        <f>'[16]Cumulative Stats'!M27</f>
        <v>935</v>
      </c>
      <c r="L26">
        <f>'[15]Cumulative Stats'!M27</f>
        <v>922</v>
      </c>
      <c r="N26" s="4"/>
    </row>
    <row r="27" spans="1:14" ht="12.75">
      <c r="A27" t="s">
        <v>21</v>
      </c>
      <c r="D27">
        <f>'[8]Cumulative Stats'!M28</f>
        <v>5.027118644067796</v>
      </c>
      <c r="E27">
        <f>'[10]Cumulative Stats'!M28</f>
        <v>4.732911392405064</v>
      </c>
      <c r="F27">
        <f>'[11]Cumulative '!M28</f>
        <v>5.549778761061947</v>
      </c>
      <c r="G27">
        <f>'[9]Cumulative Stats'!M28</f>
        <v>5.946449359720606</v>
      </c>
      <c r="H27">
        <f>'[12]Cumulative Stats'!M28</f>
        <v>5.02290950744559</v>
      </c>
      <c r="I27">
        <f>'[14]Cumulative Stats'!M28</f>
        <v>4.2482678983833715</v>
      </c>
      <c r="J27">
        <f>'[13]Cumulative Stats'!M28</f>
        <v>4.3734643734643734</v>
      </c>
      <c r="K27">
        <f>'[16]Cumulative Stats'!M28</f>
        <v>5.128342245989304</v>
      </c>
      <c r="L27">
        <f>'[15]Cumulative Stats'!M28</f>
        <v>6.178958785249458</v>
      </c>
      <c r="N27" s="4"/>
    </row>
    <row r="29" spans="1:12" ht="12.75">
      <c r="A29" t="s">
        <v>22</v>
      </c>
      <c r="D29">
        <f>'[8]Cumulative Stats'!M30</f>
        <v>0</v>
      </c>
      <c r="E29">
        <f>'[10]Cumulative Stats'!M30</f>
        <v>0</v>
      </c>
      <c r="F29">
        <f>'[11]Cumulative '!M30</f>
        <v>0</v>
      </c>
      <c r="G29">
        <f>'[9]Cumulative Stats'!M30</f>
        <v>0</v>
      </c>
      <c r="H29">
        <f>'[12]Cumulative Stats'!M30</f>
        <v>0</v>
      </c>
      <c r="I29">
        <f>'[14]Cumulative Stats'!M30</f>
        <v>0</v>
      </c>
      <c r="J29">
        <f>'[13]Cumulative Stats'!M30</f>
        <v>0</v>
      </c>
      <c r="K29">
        <f>'[16]Cumulative Stats'!M30</f>
        <v>0</v>
      </c>
      <c r="L29">
        <f>'[15]Cumulative Stats'!M30</f>
        <v>0</v>
      </c>
    </row>
    <row r="30" spans="1:14" ht="12.75">
      <c r="A30" t="s">
        <v>23</v>
      </c>
      <c r="D30">
        <f>'[8]Cumulative Stats'!M31</f>
        <v>27</v>
      </c>
      <c r="E30">
        <f>'[10]Cumulative Stats'!M31</f>
        <v>27</v>
      </c>
      <c r="F30">
        <f>'[11]Cumulative '!M31</f>
        <v>19</v>
      </c>
      <c r="G30">
        <f>'[9]Cumulative Stats'!M31</f>
        <v>15</v>
      </c>
      <c r="H30">
        <f>'[12]Cumulative Stats'!M31</f>
        <v>38</v>
      </c>
      <c r="I30">
        <f>'[14]Cumulative Stats'!M31</f>
        <v>35</v>
      </c>
      <c r="J30">
        <f>'[13]Cumulative Stats'!M31</f>
        <v>44</v>
      </c>
      <c r="K30">
        <f>'[16]Cumulative Stats'!M31</f>
        <v>17</v>
      </c>
      <c r="L30">
        <f>'[15]Cumulative Stats'!M31</f>
        <v>18</v>
      </c>
      <c r="N30" s="4"/>
    </row>
    <row r="31" spans="1:18" ht="12.75">
      <c r="A31" t="s">
        <v>24</v>
      </c>
      <c r="D31">
        <f>'[8]Cumulative Stats'!M32</f>
        <v>308</v>
      </c>
      <c r="E31">
        <f>'[10]Cumulative Stats'!M32</f>
        <v>465</v>
      </c>
      <c r="F31">
        <f>'[11]Cumulative '!M32</f>
        <v>222</v>
      </c>
      <c r="G31">
        <f>'[9]Cumulative Stats'!M32</f>
        <v>199</v>
      </c>
      <c r="H31">
        <f>'[12]Cumulative Stats'!M32</f>
        <v>413</v>
      </c>
      <c r="I31">
        <f>'[14]Cumulative Stats'!M32</f>
        <v>418</v>
      </c>
      <c r="J31">
        <f>'[13]Cumulative Stats'!M32</f>
        <v>707</v>
      </c>
      <c r="K31">
        <f>'[16]Cumulative Stats'!M32</f>
        <v>400</v>
      </c>
      <c r="L31">
        <f>'[15]Cumulative Stats'!M32</f>
        <v>259</v>
      </c>
      <c r="N31" s="4"/>
      <c r="R31" s="14"/>
    </row>
    <row r="32" spans="1:18" ht="12.75">
      <c r="A32" t="s">
        <v>25</v>
      </c>
      <c r="D32">
        <f>'[8]Cumulative Stats'!M33</f>
        <v>2</v>
      </c>
      <c r="E32">
        <f>'[10]Cumulative Stats'!M33</f>
        <v>3</v>
      </c>
      <c r="F32">
        <f>'[11]Cumulative '!M33</f>
        <v>1</v>
      </c>
      <c r="G32">
        <f>'[9]Cumulative Stats'!M33</f>
        <v>3</v>
      </c>
      <c r="H32">
        <f>'[12]Cumulative Stats'!M33</f>
        <v>1</v>
      </c>
      <c r="I32">
        <f>'[14]Cumulative Stats'!M33</f>
        <v>5</v>
      </c>
      <c r="J32">
        <f>'[13]Cumulative Stats'!M33</f>
        <v>4</v>
      </c>
      <c r="K32">
        <f>'[16]Cumulative Stats'!M33</f>
        <v>5</v>
      </c>
      <c r="L32">
        <f>'[15]Cumulative Stats'!M33</f>
        <v>2</v>
      </c>
      <c r="N32" s="4"/>
      <c r="R32" s="14"/>
    </row>
    <row r="33" spans="14:18" ht="12.75">
      <c r="N33" s="4"/>
      <c r="R33" s="14"/>
    </row>
    <row r="34" spans="1:18" ht="12.75">
      <c r="A34" t="s">
        <v>26</v>
      </c>
      <c r="D34">
        <f>'[8]Cumulative Stats'!M35</f>
        <v>77</v>
      </c>
      <c r="E34">
        <f>'[10]Cumulative Stats'!M35</f>
        <v>71</v>
      </c>
      <c r="F34">
        <f>'[11]Cumulative '!M35</f>
        <v>57</v>
      </c>
      <c r="G34">
        <f>'[9]Cumulative Stats'!M35</f>
        <v>58</v>
      </c>
      <c r="H34">
        <f>'[12]Cumulative Stats'!M35</f>
        <v>50</v>
      </c>
      <c r="I34">
        <f>'[14]Cumulative Stats'!M35</f>
        <v>75</v>
      </c>
      <c r="J34">
        <f>'[13]Cumulative Stats'!M35</f>
        <v>84</v>
      </c>
      <c r="K34">
        <f>'[16]Cumulative Stats'!M35</f>
        <v>71</v>
      </c>
      <c r="L34">
        <f>'[15]Cumulative Stats'!M35</f>
        <v>53</v>
      </c>
      <c r="N34" s="4"/>
      <c r="R34" s="14"/>
    </row>
    <row r="35" spans="1:18" ht="12.75">
      <c r="A35" t="s">
        <v>27</v>
      </c>
      <c r="D35">
        <f>'[8]Cumulative Stats'!M36</f>
        <v>2959</v>
      </c>
      <c r="E35">
        <f>'[10]Cumulative Stats'!M36</f>
        <v>2934</v>
      </c>
      <c r="F35">
        <f>'[11]Cumulative '!M36</f>
        <v>2299</v>
      </c>
      <c r="G35">
        <f>'[9]Cumulative Stats'!M36</f>
        <v>2361</v>
      </c>
      <c r="H35">
        <f>'[12]Cumulative Stats'!M36</f>
        <v>2022</v>
      </c>
      <c r="I35">
        <f>'[14]Cumulative Stats'!M36</f>
        <v>2979</v>
      </c>
      <c r="J35">
        <f>'[13]Cumulative Stats'!M36</f>
        <v>3649</v>
      </c>
      <c r="K35">
        <f>'[16]Cumulative Stats'!M36</f>
        <v>2900</v>
      </c>
      <c r="L35">
        <f>'[15]Cumulative Stats'!M36</f>
        <v>2036</v>
      </c>
      <c r="N35" s="4"/>
      <c r="R35" s="14"/>
    </row>
    <row r="36" spans="1:18" ht="12.75">
      <c r="A36" t="s">
        <v>28</v>
      </c>
      <c r="D36">
        <f>'[8]Cumulative Stats'!M37</f>
        <v>38.42857142857143</v>
      </c>
      <c r="E36">
        <f>'[10]Cumulative Stats'!M37</f>
        <v>41.32394366197183</v>
      </c>
      <c r="F36">
        <f>'[11]Cumulative '!M37</f>
        <v>40.333333333333336</v>
      </c>
      <c r="G36">
        <f>'[9]Cumulative Stats'!M37</f>
        <v>40.706896551724135</v>
      </c>
      <c r="H36">
        <f>'[12]Cumulative Stats'!M37</f>
        <v>40.44</v>
      </c>
      <c r="I36">
        <f>'[14]Cumulative Stats'!M37</f>
        <v>39.72</v>
      </c>
      <c r="J36">
        <f>'[13]Cumulative Stats'!M37</f>
        <v>43.44047619047619</v>
      </c>
      <c r="K36">
        <f>'[16]Cumulative Stats'!M37</f>
        <v>40.84507042253521</v>
      </c>
      <c r="L36">
        <f>'[15]Cumulative Stats'!M37</f>
        <v>38.41509433962264</v>
      </c>
      <c r="N36" s="4"/>
      <c r="R36" s="14"/>
    </row>
    <row r="37" spans="14:18" ht="12.75">
      <c r="N37" s="4"/>
      <c r="R37" s="14"/>
    </row>
    <row r="38" spans="1:18" ht="12.75">
      <c r="A38" t="s">
        <v>29</v>
      </c>
      <c r="D38">
        <f>'[8]Cumulative Stats'!M39</f>
        <v>33</v>
      </c>
      <c r="E38">
        <f>'[10]Cumulative Stats'!M39</f>
        <v>30</v>
      </c>
      <c r="F38">
        <f>'[11]Cumulative '!M39</f>
        <v>36</v>
      </c>
      <c r="G38">
        <f>'[9]Cumulative Stats'!M39</f>
        <v>41</v>
      </c>
      <c r="H38">
        <f>'[12]Cumulative Stats'!M39</f>
        <v>40</v>
      </c>
      <c r="I38">
        <f>'[14]Cumulative Stats'!M39</f>
        <v>37</v>
      </c>
      <c r="J38">
        <f>'[13]Cumulative Stats'!M39</f>
        <v>30</v>
      </c>
      <c r="K38">
        <f>'[16]Cumulative Stats'!M39</f>
        <v>33</v>
      </c>
      <c r="L38">
        <f>'[15]Cumulative Stats'!M39</f>
        <v>50</v>
      </c>
      <c r="N38" s="4"/>
      <c r="R38" s="14"/>
    </row>
    <row r="39" spans="1:18" ht="12.75">
      <c r="A39" t="s">
        <v>30</v>
      </c>
      <c r="D39">
        <f>'[8]Cumulative Stats'!M40</f>
        <v>296</v>
      </c>
      <c r="E39">
        <f>'[10]Cumulative Stats'!M40</f>
        <v>426</v>
      </c>
      <c r="F39">
        <f>'[11]Cumulative '!M40</f>
        <v>412</v>
      </c>
      <c r="G39">
        <f>'[9]Cumulative Stats'!M40</f>
        <v>396</v>
      </c>
      <c r="H39">
        <f>'[12]Cumulative Stats'!M40</f>
        <v>433</v>
      </c>
      <c r="I39">
        <f>'[14]Cumulative Stats'!M40</f>
        <v>396</v>
      </c>
      <c r="J39">
        <f>'[13]Cumulative Stats'!M40</f>
        <v>353</v>
      </c>
      <c r="K39">
        <f>'[16]Cumulative Stats'!M40</f>
        <v>262</v>
      </c>
      <c r="L39">
        <f>'[15]Cumulative Stats'!M40</f>
        <v>646</v>
      </c>
      <c r="N39" s="4"/>
      <c r="R39" s="14"/>
    </row>
    <row r="40" spans="1:18" ht="12.75">
      <c r="A40" t="s">
        <v>31</v>
      </c>
      <c r="D40">
        <f>'[8]Cumulative Stats'!M41</f>
        <v>8.969696969696969</v>
      </c>
      <c r="E40">
        <f>'[10]Cumulative Stats'!M41</f>
        <v>14.2</v>
      </c>
      <c r="F40">
        <f>'[11]Cumulative '!M41</f>
        <v>11.444444444444445</v>
      </c>
      <c r="G40">
        <f>'[9]Cumulative Stats'!M41</f>
        <v>9.658536585365853</v>
      </c>
      <c r="H40">
        <f>'[12]Cumulative Stats'!M41</f>
        <v>10.825</v>
      </c>
      <c r="I40">
        <f>'[14]Cumulative Stats'!M41</f>
        <v>10.702702702702704</v>
      </c>
      <c r="J40">
        <f>'[13]Cumulative Stats'!M41</f>
        <v>11.766666666666667</v>
      </c>
      <c r="K40">
        <f>'[16]Cumulative Stats'!M41</f>
        <v>7.9393939393939394</v>
      </c>
      <c r="L40">
        <f>'[15]Cumulative Stats'!M41</f>
        <v>12.92</v>
      </c>
      <c r="N40" s="4"/>
      <c r="R40" s="14"/>
    </row>
    <row r="41" spans="1:12" ht="12.75">
      <c r="A41" t="s">
        <v>32</v>
      </c>
      <c r="D41">
        <f>'[8]Cumulative Stats'!M42</f>
        <v>0</v>
      </c>
      <c r="E41">
        <f>'[10]Cumulative Stats'!M42</f>
        <v>0</v>
      </c>
      <c r="F41">
        <f>'[11]Cumulative '!M42</f>
        <v>1</v>
      </c>
      <c r="G41">
        <f>'[9]Cumulative Stats'!M42</f>
        <v>0</v>
      </c>
      <c r="H41">
        <f>'[12]Cumulative Stats'!M42</f>
        <v>0</v>
      </c>
      <c r="I41">
        <f>'[14]Cumulative Stats'!M42</f>
        <v>0</v>
      </c>
      <c r="J41">
        <f>'[13]Cumulative Stats'!M42</f>
        <v>1</v>
      </c>
      <c r="K41">
        <f>'[16]Cumulative Stats'!M42</f>
        <v>0</v>
      </c>
      <c r="L41">
        <f>'[15]Cumulative Stats'!M42</f>
        <v>1</v>
      </c>
    </row>
    <row r="43" spans="1:12" ht="12.75">
      <c r="A43" t="s">
        <v>33</v>
      </c>
      <c r="D43">
        <f>'[8]Cumulative Stats'!M44</f>
        <v>44</v>
      </c>
      <c r="E43">
        <f>'[10]Cumulative Stats'!M44</f>
        <v>53</v>
      </c>
      <c r="F43">
        <f>'[11]Cumulative '!M44</f>
        <v>42</v>
      </c>
      <c r="G43">
        <f>'[9]Cumulative Stats'!M44</f>
        <v>34</v>
      </c>
      <c r="H43">
        <f>'[12]Cumulative Stats'!M44</f>
        <v>49</v>
      </c>
      <c r="I43">
        <f>'[14]Cumulative Stats'!M44</f>
        <v>64</v>
      </c>
      <c r="J43">
        <f>'[13]Cumulative Stats'!M44</f>
        <v>54</v>
      </c>
      <c r="K43">
        <f>'[16]Cumulative Stats'!M44</f>
        <v>59</v>
      </c>
      <c r="L43">
        <f>'[15]Cumulative Stats'!M44</f>
        <v>40</v>
      </c>
    </row>
    <row r="44" spans="1:12" ht="12.75">
      <c r="A44" t="s">
        <v>30</v>
      </c>
      <c r="D44">
        <f>'[8]Cumulative Stats'!M45</f>
        <v>863</v>
      </c>
      <c r="E44">
        <f>'[10]Cumulative Stats'!M45</f>
        <v>1148</v>
      </c>
      <c r="F44">
        <f>'[11]Cumulative '!M45</f>
        <v>921</v>
      </c>
      <c r="G44">
        <f>'[9]Cumulative Stats'!M45</f>
        <v>661</v>
      </c>
      <c r="H44">
        <f>'[12]Cumulative Stats'!M45</f>
        <v>1235</v>
      </c>
      <c r="I44">
        <f>'[14]Cumulative Stats'!M45</f>
        <v>1486</v>
      </c>
      <c r="J44">
        <f>'[13]Cumulative Stats'!M45</f>
        <v>1193</v>
      </c>
      <c r="K44">
        <f>'[16]Cumulative Stats'!M45</f>
        <v>1342</v>
      </c>
      <c r="L44">
        <f>'[15]Cumulative Stats'!M45</f>
        <v>839</v>
      </c>
    </row>
    <row r="45" spans="1:12" ht="12.75">
      <c r="A45" t="s">
        <v>31</v>
      </c>
      <c r="D45">
        <f>'[8]Cumulative Stats'!M46</f>
        <v>19.613636363636363</v>
      </c>
      <c r="E45">
        <f>'[10]Cumulative Stats'!M46</f>
        <v>21.660377358490567</v>
      </c>
      <c r="F45">
        <f>'[11]Cumulative '!M46</f>
        <v>21.928571428571427</v>
      </c>
      <c r="G45">
        <f>'[9]Cumulative Stats'!M46</f>
        <v>19.441176470588236</v>
      </c>
      <c r="H45">
        <f>'[12]Cumulative Stats'!M46</f>
        <v>25.20408163265306</v>
      </c>
      <c r="I45">
        <f>'[14]Cumulative Stats'!M46</f>
        <v>23.21875</v>
      </c>
      <c r="J45">
        <f>'[13]Cumulative Stats'!M46</f>
        <v>22.09259259259259</v>
      </c>
      <c r="K45">
        <f>'[16]Cumulative Stats'!M46</f>
        <v>22.74576271186441</v>
      </c>
      <c r="L45">
        <f>'[15]Cumulative Stats'!M46</f>
        <v>20.975</v>
      </c>
    </row>
    <row r="46" spans="1:12" ht="12.75">
      <c r="A46" t="s">
        <v>32</v>
      </c>
      <c r="D46">
        <f>'[8]Cumulative Stats'!M47</f>
        <v>0</v>
      </c>
      <c r="E46">
        <f>'[10]Cumulative Stats'!M47</f>
        <v>0</v>
      </c>
      <c r="F46">
        <f>'[11]Cumulative '!M47</f>
        <v>0</v>
      </c>
      <c r="G46">
        <f>'[9]Cumulative Stats'!M47</f>
        <v>0</v>
      </c>
      <c r="H46">
        <f>'[12]Cumulative Stats'!M47</f>
        <v>0</v>
      </c>
      <c r="I46">
        <f>'[14]Cumulative Stats'!M47</f>
        <v>0</v>
      </c>
      <c r="J46">
        <f>'[13]Cumulative Stats'!M47</f>
        <v>0</v>
      </c>
      <c r="K46">
        <f>'[16]Cumulative Stats'!M47</f>
        <v>0</v>
      </c>
      <c r="L46">
        <f>'[15]Cumulative Stats'!M47</f>
        <v>1</v>
      </c>
    </row>
    <row r="48" spans="1:12" ht="12.75">
      <c r="A48" t="s">
        <v>34</v>
      </c>
      <c r="D48">
        <f>'[8]Cumulative Stats'!M49</f>
        <v>58</v>
      </c>
      <c r="E48">
        <f>'[10]Cumulative Stats'!M49</f>
        <v>47</v>
      </c>
      <c r="F48">
        <f>'[11]Cumulative '!M49</f>
        <v>38</v>
      </c>
      <c r="G48">
        <f>'[9]Cumulative Stats'!M49</f>
        <v>55</v>
      </c>
      <c r="H48">
        <f>'[12]Cumulative Stats'!M49</f>
        <v>71</v>
      </c>
      <c r="I48">
        <f>'[14]Cumulative Stats'!M49</f>
        <v>46</v>
      </c>
      <c r="J48">
        <f>'[13]Cumulative Stats'!M49</f>
        <v>44</v>
      </c>
      <c r="K48">
        <f>'[16]Cumulative Stats'!M49</f>
        <v>44</v>
      </c>
      <c r="L48">
        <f>'[15]Cumulative Stats'!M49</f>
        <v>49</v>
      </c>
    </row>
    <row r="49" spans="1:12" ht="12.75">
      <c r="A49" t="s">
        <v>35</v>
      </c>
      <c r="D49">
        <f>'[8]Cumulative Stats'!M50</f>
        <v>443</v>
      </c>
      <c r="E49">
        <f>'[10]Cumulative Stats'!M50</f>
        <v>395</v>
      </c>
      <c r="F49">
        <f>'[11]Cumulative '!M50</f>
        <v>344</v>
      </c>
      <c r="G49">
        <f>'[9]Cumulative Stats'!M50</f>
        <v>413</v>
      </c>
      <c r="H49">
        <f>'[12]Cumulative Stats'!M50</f>
        <v>575</v>
      </c>
      <c r="I49">
        <f>'[14]Cumulative Stats'!M50</f>
        <v>378</v>
      </c>
      <c r="J49">
        <f>'[13]Cumulative Stats'!M50</f>
        <v>311</v>
      </c>
      <c r="K49">
        <f>'[16]Cumulative Stats'!M50</f>
        <v>283</v>
      </c>
      <c r="L49">
        <f>'[15]Cumulative Stats'!M50</f>
        <v>380</v>
      </c>
    </row>
    <row r="51" spans="1:12" ht="12.75">
      <c r="A51" t="s">
        <v>36</v>
      </c>
      <c r="D51">
        <f>'[8]Cumulative Stats'!M52</f>
        <v>35</v>
      </c>
      <c r="E51">
        <f>'[10]Cumulative Stats'!M52</f>
        <v>24</v>
      </c>
      <c r="F51">
        <f>'[11]Cumulative '!M52</f>
        <v>34</v>
      </c>
      <c r="G51">
        <f>'[9]Cumulative Stats'!M52</f>
        <v>33</v>
      </c>
      <c r="H51">
        <f>'[12]Cumulative Stats'!M52</f>
        <v>33</v>
      </c>
      <c r="I51">
        <f>'[14]Cumulative Stats'!M52</f>
        <v>40</v>
      </c>
      <c r="J51">
        <f>'[13]Cumulative Stats'!M52</f>
        <v>36</v>
      </c>
      <c r="K51">
        <f>'[16]Cumulative Stats'!M52</f>
        <v>30</v>
      </c>
      <c r="L51">
        <f>'[15]Cumulative Stats'!M52</f>
        <v>18</v>
      </c>
    </row>
    <row r="52" spans="1:12" ht="12.75">
      <c r="A52" t="s">
        <v>37</v>
      </c>
      <c r="D52">
        <f>'[8]Cumulative Stats'!M53</f>
        <v>26</v>
      </c>
      <c r="E52">
        <f>'[10]Cumulative Stats'!M53</f>
        <v>8</v>
      </c>
      <c r="F52">
        <f>'[11]Cumulative '!M53</f>
        <v>18</v>
      </c>
      <c r="G52">
        <f>'[9]Cumulative Stats'!M53</f>
        <v>18</v>
      </c>
      <c r="H52">
        <f>'[12]Cumulative Stats'!M53</f>
        <v>27</v>
      </c>
      <c r="I52">
        <f>'[14]Cumulative Stats'!M53</f>
        <v>22</v>
      </c>
      <c r="J52">
        <f>'[13]Cumulative Stats'!M53</f>
        <v>16</v>
      </c>
      <c r="K52">
        <f>'[16]Cumulative Stats'!M53</f>
        <v>15</v>
      </c>
      <c r="L52">
        <f>'[15]Cumulative Stats'!M53</f>
        <v>12</v>
      </c>
    </row>
    <row r="53" spans="1:12" ht="12.75">
      <c r="A53" t="s">
        <v>38</v>
      </c>
      <c r="D53">
        <f>'[8]Cumulative Stats'!M54</f>
        <v>0</v>
      </c>
      <c r="E53">
        <f>'[10]Cumulative Stats'!M54</f>
        <v>0</v>
      </c>
      <c r="F53">
        <f>'[11]Cumulative '!M54</f>
        <v>0</v>
      </c>
      <c r="G53">
        <f>'[9]Cumulative Stats'!M54</f>
        <v>0</v>
      </c>
      <c r="H53">
        <f>'[12]Cumulative Stats'!M54</f>
        <v>0</v>
      </c>
      <c r="I53">
        <f>'[14]Cumulative Stats'!M54</f>
        <v>2</v>
      </c>
      <c r="J53">
        <f>'[13]Cumulative Stats'!M54</f>
        <v>0</v>
      </c>
      <c r="K53">
        <f>'[16]Cumulative Stats'!M54</f>
        <v>0</v>
      </c>
      <c r="L53">
        <f>'[15]Cumulative Stats'!M54</f>
        <v>0</v>
      </c>
    </row>
    <row r="54" spans="1:12" ht="12.75">
      <c r="A54" t="s">
        <v>39</v>
      </c>
      <c r="D54">
        <f>'[8]Cumulative Stats'!M55</f>
        <v>9</v>
      </c>
      <c r="E54">
        <f>'[10]Cumulative Stats'!M55</f>
        <v>16</v>
      </c>
      <c r="F54">
        <f>'[11]Cumulative '!M55</f>
        <v>16</v>
      </c>
      <c r="G54">
        <f>'[9]Cumulative Stats'!M55</f>
        <v>15</v>
      </c>
      <c r="H54">
        <f>'[12]Cumulative Stats'!M55</f>
        <v>6</v>
      </c>
      <c r="I54">
        <f>'[14]Cumulative Stats'!M55</f>
        <v>16</v>
      </c>
      <c r="J54">
        <f>'[13]Cumulative Stats'!M55</f>
        <v>20</v>
      </c>
      <c r="K54">
        <f>'[16]Cumulative Stats'!M55</f>
        <v>15</v>
      </c>
      <c r="L54">
        <f>'[15]Cumulative Stats'!M55</f>
        <v>6</v>
      </c>
    </row>
    <row r="55" spans="1:12" ht="12.75">
      <c r="A55" s="2" t="s">
        <v>40</v>
      </c>
      <c r="D55">
        <f>'[8]Cumulative Stats'!M56</f>
        <v>0</v>
      </c>
      <c r="E55">
        <f>'[10]Cumulative Stats'!M56</f>
        <v>0</v>
      </c>
      <c r="F55">
        <f>'[11]Cumulative '!M56</f>
        <v>0</v>
      </c>
      <c r="G55">
        <f>'[9]Cumulative Stats'!M56</f>
        <v>0</v>
      </c>
      <c r="H55">
        <f>'[12]Cumulative Stats'!M56</f>
        <v>0</v>
      </c>
      <c r="I55">
        <f>'[14]Cumulative Stats'!M56</f>
        <v>0</v>
      </c>
      <c r="J55">
        <f>'[13]Cumulative Stats'!M56</f>
        <v>0</v>
      </c>
      <c r="K55">
        <f>'[16]Cumulative Stats'!M56</f>
        <v>2</v>
      </c>
      <c r="L55">
        <f>'[15]Cumulative Stats'!M56</f>
        <v>0</v>
      </c>
    </row>
    <row r="57" spans="1:12" ht="12.75">
      <c r="A57" t="s">
        <v>41</v>
      </c>
      <c r="D57">
        <f>'[8]Cumulative Stats'!M58</f>
        <v>270</v>
      </c>
      <c r="E57">
        <f>'[10]Cumulative Stats'!M58</f>
        <v>236</v>
      </c>
      <c r="F57">
        <f>'[11]Cumulative '!M58</f>
        <v>381</v>
      </c>
      <c r="G57">
        <f>'[9]Cumulative Stats'!M58</f>
        <v>375</v>
      </c>
      <c r="H57">
        <f>'[12]Cumulative Stats'!M58</f>
        <v>267</v>
      </c>
      <c r="I57">
        <f>'[14]Cumulative Stats'!M58</f>
        <v>212</v>
      </c>
      <c r="J57">
        <f>'[13]Cumulative Stats'!M58</f>
        <v>216</v>
      </c>
      <c r="K57">
        <f>'[16]Cumulative Stats'!M58</f>
        <v>305</v>
      </c>
      <c r="L57">
        <f>'[15]Cumulative Stats'!M58</f>
        <v>492</v>
      </c>
    </row>
    <row r="58" spans="1:12" ht="12.75">
      <c r="A58" t="s">
        <v>42</v>
      </c>
      <c r="D58">
        <f>'[8]Cumulative Stats'!M59</f>
        <v>33</v>
      </c>
      <c r="E58">
        <f>'[10]Cumulative Stats'!M59</f>
        <v>29</v>
      </c>
      <c r="F58">
        <f>'[11]Cumulative '!M59</f>
        <v>47</v>
      </c>
      <c r="G58">
        <f>'[9]Cumulative Stats'!M59</f>
        <v>47</v>
      </c>
      <c r="H58">
        <f>'[12]Cumulative Stats'!M59</f>
        <v>30</v>
      </c>
      <c r="I58">
        <f>'[14]Cumulative Stats'!M59</f>
        <v>24</v>
      </c>
      <c r="J58">
        <f>'[13]Cumulative Stats'!M59</f>
        <v>27</v>
      </c>
      <c r="K58">
        <f>'[16]Cumulative Stats'!M59</f>
        <v>37</v>
      </c>
      <c r="L58">
        <f>'[15]Cumulative Stats'!M59</f>
        <v>61</v>
      </c>
    </row>
    <row r="59" spans="1:12" ht="12.75">
      <c r="A59" t="s">
        <v>43</v>
      </c>
      <c r="D59">
        <f>'[8]Cumulative Stats'!M60</f>
        <v>18</v>
      </c>
      <c r="E59">
        <f>'[10]Cumulative Stats'!M60</f>
        <v>10</v>
      </c>
      <c r="F59">
        <f>'[11]Cumulative '!M60</f>
        <v>21</v>
      </c>
      <c r="G59">
        <f>'[9]Cumulative Stats'!M60</f>
        <v>20</v>
      </c>
      <c r="H59">
        <f>'[12]Cumulative Stats'!M60</f>
        <v>9</v>
      </c>
      <c r="I59">
        <f>'[14]Cumulative Stats'!M60</f>
        <v>7</v>
      </c>
      <c r="J59">
        <f>'[13]Cumulative Stats'!M60</f>
        <v>12</v>
      </c>
      <c r="K59">
        <f>'[16]Cumulative Stats'!M60</f>
        <v>21</v>
      </c>
      <c r="L59">
        <f>'[15]Cumulative Stats'!M60</f>
        <v>28</v>
      </c>
    </row>
    <row r="60" spans="1:12" ht="12.75">
      <c r="A60" t="s">
        <v>44</v>
      </c>
      <c r="D60">
        <f>'[8]Cumulative Stats'!M61</f>
        <v>16</v>
      </c>
      <c r="E60">
        <f>'[10]Cumulative Stats'!M61</f>
        <v>17</v>
      </c>
      <c r="F60">
        <f>'[11]Cumulative '!M61</f>
        <v>22</v>
      </c>
      <c r="G60">
        <f>'[9]Cumulative Stats'!M61</f>
        <v>26</v>
      </c>
      <c r="H60">
        <f>'[12]Cumulative Stats'!M61</f>
        <v>18</v>
      </c>
      <c r="I60">
        <f>'[14]Cumulative Stats'!M61</f>
        <v>15</v>
      </c>
      <c r="J60">
        <f>'[13]Cumulative Stats'!M61</f>
        <v>11</v>
      </c>
      <c r="K60">
        <f>'[16]Cumulative Stats'!M61</f>
        <v>17</v>
      </c>
      <c r="L60">
        <f>'[15]Cumulative Stats'!M61</f>
        <v>25</v>
      </c>
    </row>
    <row r="61" spans="1:12" ht="12.75">
      <c r="A61" t="s">
        <v>45</v>
      </c>
      <c r="D61">
        <f>'[8]Cumulative Stats'!M62</f>
        <v>2</v>
      </c>
      <c r="E61">
        <f>'[10]Cumulative Stats'!M62</f>
        <v>5</v>
      </c>
      <c r="F61">
        <f>'[11]Cumulative '!M62</f>
        <v>6</v>
      </c>
      <c r="G61">
        <f>'[9]Cumulative Stats'!M62</f>
        <v>2</v>
      </c>
      <c r="H61">
        <f>'[12]Cumulative Stats'!M62</f>
        <v>5</v>
      </c>
      <c r="I61">
        <f>'[14]Cumulative Stats'!M62</f>
        <v>3</v>
      </c>
      <c r="J61">
        <f>'[13]Cumulative Stats'!M62</f>
        <v>4</v>
      </c>
      <c r="K61">
        <f>'[16]Cumulative Stats'!M62</f>
        <v>2</v>
      </c>
      <c r="L61">
        <f>'[15]Cumulative Stats'!M62</f>
        <v>11</v>
      </c>
    </row>
    <row r="62" spans="1:12" ht="12.75">
      <c r="A62" t="s">
        <v>46</v>
      </c>
      <c r="D62">
        <f>'[8]Cumulative Stats'!M63</f>
        <v>31</v>
      </c>
      <c r="E62">
        <f>'[10]Cumulative Stats'!M63</f>
        <v>23</v>
      </c>
      <c r="F62">
        <f>'[11]Cumulative '!M63</f>
        <v>46</v>
      </c>
      <c r="G62">
        <f>'[9]Cumulative Stats'!M63</f>
        <v>44</v>
      </c>
      <c r="H62">
        <f>'[12]Cumulative Stats'!M63</f>
        <v>27</v>
      </c>
      <c r="I62">
        <f>'[14]Cumulative Stats'!M63</f>
        <v>22</v>
      </c>
      <c r="J62">
        <f>'[13]Cumulative Stats'!M63</f>
        <v>27</v>
      </c>
      <c r="K62">
        <f>'[16]Cumulative Stats'!M63</f>
        <v>34</v>
      </c>
      <c r="L62">
        <f>'[15]Cumulative Stats'!M63</f>
        <v>59</v>
      </c>
    </row>
    <row r="63" spans="1:12" ht="12.75">
      <c r="A63" t="s">
        <v>47</v>
      </c>
      <c r="D63">
        <f>'[8]Cumulative Stats'!M64</f>
        <v>1</v>
      </c>
      <c r="E63">
        <f>'[10]Cumulative Stats'!M64</f>
        <v>0</v>
      </c>
      <c r="F63">
        <f>'[11]Cumulative '!M64</f>
        <v>1</v>
      </c>
      <c r="G63">
        <f>'[9]Cumulative Stats'!M64</f>
        <v>0</v>
      </c>
      <c r="H63">
        <f>'[12]Cumulative Stats'!M64</f>
        <v>0</v>
      </c>
      <c r="I63">
        <f>'[14]Cumulative Stats'!M64</f>
        <v>2</v>
      </c>
      <c r="J63">
        <f>'[13]Cumulative Stats'!M64</f>
        <v>0</v>
      </c>
      <c r="K63">
        <f>'[16]Cumulative Stats'!M64</f>
        <v>1</v>
      </c>
      <c r="L63">
        <f>'[15]Cumulative Stats'!M64</f>
        <v>2</v>
      </c>
    </row>
    <row r="64" spans="1:12" ht="12.75">
      <c r="A64" t="s">
        <v>48</v>
      </c>
      <c r="D64">
        <f>'[8]Cumulative Stats'!M65</f>
        <v>13</v>
      </c>
      <c r="E64">
        <f>'[10]Cumulative Stats'!M65</f>
        <v>9</v>
      </c>
      <c r="F64">
        <f>'[11]Cumulative '!M65</f>
        <v>17</v>
      </c>
      <c r="G64">
        <f>'[9]Cumulative Stats'!M65</f>
        <v>15</v>
      </c>
      <c r="H64">
        <f>'[12]Cumulative Stats'!M65</f>
        <v>20</v>
      </c>
      <c r="I64">
        <f>'[14]Cumulative Stats'!M65</f>
        <v>14</v>
      </c>
      <c r="J64">
        <f>'[13]Cumulative Stats'!M65</f>
        <v>9</v>
      </c>
      <c r="K64">
        <f>'[16]Cumulative Stats'!M65</f>
        <v>15</v>
      </c>
      <c r="L64">
        <f>'[15]Cumulative Stats'!M65</f>
        <v>21</v>
      </c>
    </row>
    <row r="65" spans="1:12" ht="12.75">
      <c r="A65" t="s">
        <v>49</v>
      </c>
      <c r="D65">
        <f>'[8]Cumulative Stats'!M66</f>
        <v>30</v>
      </c>
      <c r="E65">
        <f>'[10]Cumulative Stats'!M66</f>
        <v>20</v>
      </c>
      <c r="F65">
        <f>'[11]Cumulative '!M66</f>
        <v>31</v>
      </c>
      <c r="G65">
        <f>'[9]Cumulative Stats'!M66</f>
        <v>31</v>
      </c>
      <c r="H65">
        <f>'[12]Cumulative Stats'!M66</f>
        <v>30</v>
      </c>
      <c r="I65">
        <f>'[14]Cumulative Stats'!M66</f>
        <v>29</v>
      </c>
      <c r="J65">
        <f>'[13]Cumulative Stats'!M66</f>
        <v>15</v>
      </c>
      <c r="K65">
        <f>'[16]Cumulative Stats'!M66</f>
        <v>39</v>
      </c>
      <c r="L65">
        <f>'[15]Cumulative Stats'!M66</f>
        <v>37</v>
      </c>
    </row>
    <row r="66" spans="1:12" ht="12.75">
      <c r="A66" t="s">
        <v>50</v>
      </c>
      <c r="D66">
        <f>'[8]Cumulative Stats'!M67</f>
        <v>43.333333333333336</v>
      </c>
      <c r="E66">
        <f>'[10]Cumulative Stats'!M67</f>
        <v>45</v>
      </c>
      <c r="F66">
        <f>'[11]Cumulative '!M67</f>
        <v>54.83870967741935</v>
      </c>
      <c r="G66">
        <f>'[9]Cumulative Stats'!M67</f>
        <v>48.38709677419355</v>
      </c>
      <c r="H66">
        <f>'[12]Cumulative Stats'!M67</f>
        <v>66.66666666666666</v>
      </c>
      <c r="I66">
        <f>'[14]Cumulative Stats'!M67</f>
        <v>48.275862068965516</v>
      </c>
      <c r="J66">
        <f>'[13]Cumulative Stats'!M67</f>
        <v>60</v>
      </c>
      <c r="K66">
        <f>'[16]Cumulative Stats'!M67</f>
        <v>38.46153846153847</v>
      </c>
      <c r="L66">
        <f>'[15]Cumulative Stats'!M67</f>
        <v>56.75675675675676</v>
      </c>
    </row>
    <row r="67" spans="1:12" ht="12.75">
      <c r="A67" t="s">
        <v>51</v>
      </c>
      <c r="D67" t="str">
        <f>'[8]Cumulative Stats'!M68</f>
        <v>29:34</v>
      </c>
      <c r="E67" t="str">
        <f>'[10]Cumulative Stats'!M68</f>
        <v>27:03</v>
      </c>
      <c r="F67" t="str">
        <f>'[11]Cumulative '!M68</f>
        <v>31:46</v>
      </c>
      <c r="G67" t="str">
        <f>'[9]Cumulative Stats'!M68</f>
        <v>29:59</v>
      </c>
      <c r="H67" t="str">
        <f>'[12]Cumulative Stats'!M68</f>
        <v>30:52</v>
      </c>
      <c r="I67" t="str">
        <f>'[14]Cumulative Stats'!M68</f>
        <v>29:08</v>
      </c>
      <c r="J67" t="str">
        <f>'[13]Cumulative Stats'!M68</f>
        <v>27:22</v>
      </c>
      <c r="K67" t="str">
        <f>'[16]Cumulative Stats'!M68</f>
        <v>31:35</v>
      </c>
      <c r="L67" t="str">
        <f>'[15]Cumulative Stats'!M68</f>
        <v>32:49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pane ySplit="1" topLeftCell="BM2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14.421875" style="0" customWidth="1"/>
    <col min="2" max="5" width="5.28125" style="0" customWidth="1"/>
    <col min="6" max="6" width="7.140625" style="0" customWidth="1"/>
    <col min="7" max="14" width="5.28125" style="0" customWidth="1"/>
  </cols>
  <sheetData>
    <row r="1" spans="1:14" ht="12.75">
      <c r="A1" s="1" t="s">
        <v>53</v>
      </c>
      <c r="B1" s="5">
        <v>14</v>
      </c>
      <c r="C1" s="5" t="s">
        <v>54</v>
      </c>
      <c r="D1" s="5" t="s">
        <v>55</v>
      </c>
      <c r="E1" s="5" t="s">
        <v>55</v>
      </c>
      <c r="F1" s="5" t="s">
        <v>56</v>
      </c>
      <c r="G1" s="5" t="s">
        <v>57</v>
      </c>
      <c r="H1" s="5" t="s">
        <v>58</v>
      </c>
      <c r="I1" s="5" t="s">
        <v>59</v>
      </c>
      <c r="J1" s="5" t="s">
        <v>57</v>
      </c>
      <c r="K1" s="5" t="s">
        <v>60</v>
      </c>
      <c r="L1" s="5" t="s">
        <v>61</v>
      </c>
      <c r="M1" s="5" t="s">
        <v>62</v>
      </c>
      <c r="N1" s="5" t="s">
        <v>63</v>
      </c>
    </row>
    <row r="2" spans="1:14" ht="12.75">
      <c r="A2" t="str">
        <f>'[8]Cumulative Stats'!A102</f>
        <v>Namath</v>
      </c>
      <c r="B2" t="s">
        <v>87</v>
      </c>
      <c r="C2">
        <f>'[8]Cumulative Stats'!C102</f>
        <v>461</v>
      </c>
      <c r="D2">
        <f>'[8]Cumulative Stats'!D102</f>
        <v>252</v>
      </c>
      <c r="E2">
        <f>'[8]Cumulative Stats'!E102</f>
        <v>54.66377440347071</v>
      </c>
      <c r="F2">
        <f>'[8]Cumulative Stats'!F102</f>
        <v>4349</v>
      </c>
      <c r="G2">
        <f>'[8]Cumulative Stats'!G102</f>
        <v>27</v>
      </c>
      <c r="H2">
        <f>'[8]Cumulative Stats'!H102</f>
        <v>75</v>
      </c>
      <c r="I2">
        <f>'[8]Cumulative Stats'!I102</f>
        <v>33</v>
      </c>
      <c r="J2">
        <f>'[8]Cumulative Stats'!J102</f>
        <v>5.856832971800434</v>
      </c>
      <c r="K2">
        <f>'[8]Cumulative Stats'!K102</f>
        <v>7.158351409978309</v>
      </c>
      <c r="L2">
        <f>'[8]Cumulative Stats'!L102</f>
        <v>9.433839479392624</v>
      </c>
      <c r="M2">
        <f>'[8]Cumulative Stats'!M102</f>
        <v>76.64045553145336</v>
      </c>
      <c r="N2">
        <f>'[8]Cumulative Stats'!N102</f>
        <v>6</v>
      </c>
    </row>
    <row r="3" spans="1:14" ht="12.75">
      <c r="A3" t="str">
        <f>'[14]Cumulative Stats'!$A$101</f>
        <v>Lamonica</v>
      </c>
      <c r="B3" t="s">
        <v>94</v>
      </c>
      <c r="C3">
        <f>'[14]Cumulative Stats'!C101</f>
        <v>403</v>
      </c>
      <c r="D3">
        <f>'[14]Cumulative Stats'!D101</f>
        <v>211</v>
      </c>
      <c r="E3">
        <f>'[14]Cumulative Stats'!E101</f>
        <v>52.357320099255574</v>
      </c>
      <c r="F3">
        <f>'[14]Cumulative Stats'!F101</f>
        <v>3497</v>
      </c>
      <c r="G3">
        <f>'[14]Cumulative Stats'!G101</f>
        <v>29</v>
      </c>
      <c r="H3">
        <f>'[14]Cumulative Stats'!H101</f>
        <v>82</v>
      </c>
      <c r="I3">
        <f>'[14]Cumulative Stats'!I101</f>
        <v>18</v>
      </c>
      <c r="J3">
        <f>'[14]Cumulative Stats'!J101</f>
        <v>7.196029776674938</v>
      </c>
      <c r="K3">
        <f>'[14]Cumulative Stats'!K101</f>
        <v>4.466501240694789</v>
      </c>
      <c r="L3">
        <f>'[14]Cumulative Stats'!L101</f>
        <v>8.67741935483871</v>
      </c>
      <c r="M3">
        <f>'[14]Cumulative Stats'!M101</f>
        <v>87.24669148056243</v>
      </c>
      <c r="N3">
        <f>'[14]Cumulative Stats'!N101</f>
        <v>2</v>
      </c>
    </row>
    <row r="4" spans="1:14" ht="12.75">
      <c r="A4" t="str">
        <f>'[16]Cumulative Stats'!$A$102</f>
        <v>Hadl</v>
      </c>
      <c r="B4" t="s">
        <v>93</v>
      </c>
      <c r="C4">
        <f>'[16]Cumulative Stats'!C102</f>
        <v>401</v>
      </c>
      <c r="D4">
        <f>'[16]Cumulative Stats'!D102</f>
        <v>204</v>
      </c>
      <c r="E4">
        <f>'[16]Cumulative Stats'!E102</f>
        <v>50.87281795511222</v>
      </c>
      <c r="F4">
        <f>'[16]Cumulative Stats'!F102</f>
        <v>3241</v>
      </c>
      <c r="G4">
        <f>'[16]Cumulative Stats'!G102</f>
        <v>23</v>
      </c>
      <c r="H4">
        <f>'[16]Cumulative Stats'!H102</f>
        <v>78</v>
      </c>
      <c r="I4">
        <f>'[16]Cumulative Stats'!I102</f>
        <v>29</v>
      </c>
      <c r="J4">
        <f>'[16]Cumulative Stats'!J102</f>
        <v>5.7356608478802995</v>
      </c>
      <c r="K4">
        <f>'[16]Cumulative Stats'!K102</f>
        <v>7.231920199501247</v>
      </c>
      <c r="L4">
        <f>'[16]Cumulative Stats'!L102</f>
        <v>8.082294264339152</v>
      </c>
      <c r="M4">
        <f>'[16]Cumulative Stats'!M102</f>
        <v>67.13944305901911</v>
      </c>
      <c r="N4">
        <f>'[16]Cumulative Stats'!N102</f>
        <v>4</v>
      </c>
    </row>
    <row r="5" spans="1:14" ht="12.75">
      <c r="A5" t="str">
        <f>'[12]Cumulative Stats'!A102</f>
        <v>Kemp</v>
      </c>
      <c r="B5" t="s">
        <v>90</v>
      </c>
      <c r="C5">
        <f>'[12]Cumulative Stats'!C102</f>
        <v>364</v>
      </c>
      <c r="D5">
        <f>'[12]Cumulative Stats'!D102</f>
        <v>182</v>
      </c>
      <c r="E5">
        <f>'[12]Cumulative Stats'!E102</f>
        <v>50</v>
      </c>
      <c r="F5">
        <f>'[12]Cumulative Stats'!F102</f>
        <v>2718</v>
      </c>
      <c r="G5">
        <f>'[12]Cumulative Stats'!G102</f>
        <v>12</v>
      </c>
      <c r="H5">
        <f>'[12]Cumulative Stats'!H102</f>
        <v>62</v>
      </c>
      <c r="I5">
        <f>'[12]Cumulative Stats'!I102</f>
        <v>23</v>
      </c>
      <c r="J5">
        <f>'[12]Cumulative Stats'!J102</f>
        <v>3.296703296703297</v>
      </c>
      <c r="K5">
        <f>'[12]Cumulative Stats'!K102</f>
        <v>6.318681318681318</v>
      </c>
      <c r="L5">
        <f>'[12]Cumulative Stats'!L102</f>
        <v>7.467032967032967</v>
      </c>
      <c r="M5">
        <f>'[12]Cumulative Stats'!M102</f>
        <v>59.52380952380954</v>
      </c>
      <c r="N5">
        <f>'[12]Cumulative Stats'!N102</f>
        <v>6</v>
      </c>
    </row>
    <row r="6" spans="1:14" ht="12.75">
      <c r="A6" t="str">
        <f>'[13]Cumulative Stats'!A102</f>
        <v>Dawson</v>
      </c>
      <c r="B6" t="s">
        <v>89</v>
      </c>
      <c r="C6">
        <f>'[13]Cumulative Stats'!C102</f>
        <v>367</v>
      </c>
      <c r="D6">
        <f>'[13]Cumulative Stats'!D102</f>
        <v>211</v>
      </c>
      <c r="E6">
        <f>'[13]Cumulative Stats'!E102</f>
        <v>57.49318801089919</v>
      </c>
      <c r="F6">
        <f>'[13]Cumulative Stats'!F102</f>
        <v>2698</v>
      </c>
      <c r="G6">
        <f>'[13]Cumulative Stats'!G102</f>
        <v>18</v>
      </c>
      <c r="H6">
        <f>'[13]Cumulative Stats'!H102</f>
        <v>68</v>
      </c>
      <c r="I6">
        <f>'[13]Cumulative Stats'!I102</f>
        <v>15</v>
      </c>
      <c r="J6">
        <f>'[13]Cumulative Stats'!J102</f>
        <v>4.904632152588556</v>
      </c>
      <c r="K6">
        <f>'[13]Cumulative Stats'!K102</f>
        <v>4.087193460490464</v>
      </c>
      <c r="L6">
        <f>'[13]Cumulative Stats'!L102</f>
        <v>7.35149863760218</v>
      </c>
      <c r="M6">
        <f>'[13]Cumulative Stats'!M102</f>
        <v>79.94436875567666</v>
      </c>
      <c r="N6">
        <f>'[13]Cumulative Stats'!N102</f>
        <v>4</v>
      </c>
    </row>
    <row r="7" spans="1:14" ht="12.75">
      <c r="A7" t="str">
        <f>'[9]Cumulative Stats'!A202</f>
        <v>Parilli</v>
      </c>
      <c r="B7" t="s">
        <v>110</v>
      </c>
      <c r="C7">
        <f>'[9]Cumulative Stats'!C102</f>
        <v>344</v>
      </c>
      <c r="D7">
        <f>'[9]Cumulative Stats'!D102</f>
        <v>169</v>
      </c>
      <c r="E7">
        <f>'[9]Cumulative Stats'!E102</f>
        <v>49.127906976744185</v>
      </c>
      <c r="F7">
        <f>'[9]Cumulative Stats'!F102</f>
        <v>2418</v>
      </c>
      <c r="G7">
        <f>'[9]Cumulative Stats'!G102</f>
        <v>14</v>
      </c>
      <c r="H7">
        <f>'[9]Cumulative Stats'!H102</f>
        <v>79</v>
      </c>
      <c r="I7">
        <f>'[9]Cumulative Stats'!I102</f>
        <v>16</v>
      </c>
      <c r="J7">
        <f>'[9]Cumulative Stats'!J102</f>
        <v>4.069767441860465</v>
      </c>
      <c r="K7">
        <f>'[9]Cumulative Stats'!K102</f>
        <v>4.651162790697675</v>
      </c>
      <c r="L7">
        <f>'[9]Cumulative Stats'!L102</f>
        <v>7.02906976744186</v>
      </c>
      <c r="M7">
        <f>'[9]Cumulative Stats'!M102</f>
        <v>66.4970930232558</v>
      </c>
      <c r="N7">
        <f>'[9]Cumulative Stats'!N102</f>
        <v>2</v>
      </c>
    </row>
    <row r="8" spans="1:14" ht="12.75">
      <c r="A8" t="str">
        <f>'[15]Cumulative Stats'!$A$102</f>
        <v>Tensi</v>
      </c>
      <c r="B8" t="s">
        <v>88</v>
      </c>
      <c r="C8">
        <f>'[15]Cumulative Stats'!C102</f>
        <v>319</v>
      </c>
      <c r="D8">
        <f>'[15]Cumulative Stats'!D102</f>
        <v>145</v>
      </c>
      <c r="E8">
        <f>'[15]Cumulative Stats'!E102</f>
        <v>45.45454545454545</v>
      </c>
      <c r="F8">
        <f>'[15]Cumulative Stats'!F102</f>
        <v>2342</v>
      </c>
      <c r="G8">
        <f>'[15]Cumulative Stats'!G102</f>
        <v>16</v>
      </c>
      <c r="H8">
        <f>'[15]Cumulative Stats'!H102</f>
        <v>76</v>
      </c>
      <c r="I8">
        <f>'[15]Cumulative Stats'!I102</f>
        <v>23</v>
      </c>
      <c r="J8">
        <f>'[15]Cumulative Stats'!J102</f>
        <v>5.015673981191222</v>
      </c>
      <c r="K8">
        <f>'[15]Cumulative Stats'!K102</f>
        <v>7.210031347962382</v>
      </c>
      <c r="L8">
        <f>'[15]Cumulative Stats'!L102</f>
        <v>7.341692789968652</v>
      </c>
      <c r="M8">
        <f>'[15]Cumulative Stats'!M102</f>
        <v>57.229623824451416</v>
      </c>
      <c r="N8">
        <f>'[15]Cumulative Stats'!N102</f>
        <v>12</v>
      </c>
    </row>
    <row r="9" spans="1:14" ht="12.75">
      <c r="A9" t="str">
        <f>'[11]Cumulative '!A101</f>
        <v>Griese</v>
      </c>
      <c r="B9" t="s">
        <v>91</v>
      </c>
      <c r="C9">
        <f>'[11]Cumulative '!C101</f>
        <v>327</v>
      </c>
      <c r="D9">
        <f>'[11]Cumulative '!D101</f>
        <v>176</v>
      </c>
      <c r="E9">
        <f>'[11]Cumulative '!E101</f>
        <v>53.822629969418955</v>
      </c>
      <c r="F9">
        <f>'[11]Cumulative '!F101</f>
        <v>2195</v>
      </c>
      <c r="G9">
        <f>'[11]Cumulative '!G101</f>
        <v>10</v>
      </c>
      <c r="H9">
        <f>'[11]Cumulative '!H101</f>
        <v>77</v>
      </c>
      <c r="I9">
        <f>'[11]Cumulative '!I101</f>
        <v>19</v>
      </c>
      <c r="J9">
        <f>'[11]Cumulative '!J101</f>
        <v>3.058103975535168</v>
      </c>
      <c r="K9">
        <f>'[11]Cumulative '!K101</f>
        <v>5.81039755351682</v>
      </c>
      <c r="L9">
        <f>'[11]Cumulative '!L101</f>
        <v>6.712538226299694</v>
      </c>
      <c r="M9">
        <f>'[11]Cumulative '!M101</f>
        <v>60.888124362895006</v>
      </c>
      <c r="N9">
        <f>'[11]Cumulative '!N101</f>
        <v>8</v>
      </c>
    </row>
    <row r="10" spans="1:14" ht="12.75">
      <c r="A10" t="str">
        <f>'[10]Cumulative Stats'!A102</f>
        <v>Beathard</v>
      </c>
      <c r="B10" t="s">
        <v>92</v>
      </c>
      <c r="C10">
        <f>'[10]Cumulative Stats'!C102</f>
        <v>278</v>
      </c>
      <c r="D10">
        <f>'[10]Cumulative Stats'!D102</f>
        <v>114</v>
      </c>
      <c r="E10" s="10">
        <f>'[10]Cumulative Stats'!E102</f>
        <v>41.007194244604314</v>
      </c>
      <c r="F10">
        <f>'[10]Cumulative Stats'!F102</f>
        <v>959</v>
      </c>
      <c r="G10">
        <f>'[10]Cumulative Stats'!G102</f>
        <v>7</v>
      </c>
      <c r="H10">
        <f>'[10]Cumulative Stats'!H102</f>
        <v>49</v>
      </c>
      <c r="I10">
        <f>'[10]Cumulative Stats'!I102</f>
        <v>24</v>
      </c>
      <c r="J10">
        <f>'[10]Cumulative Stats'!J102</f>
        <v>2.5179856115107913</v>
      </c>
      <c r="K10">
        <f>'[10]Cumulative Stats'!K102</f>
        <v>8.633093525179856</v>
      </c>
      <c r="L10">
        <f>'[10]Cumulative Stats'!L102</f>
        <v>3.449640287769784</v>
      </c>
      <c r="M10">
        <f>'[10]Cumulative Stats'!M102</f>
        <v>23.051558752997604</v>
      </c>
      <c r="N10">
        <f>'[10]Cumulative Stats'!N102</f>
        <v>4</v>
      </c>
    </row>
    <row r="11" spans="1:14" ht="12.75">
      <c r="A11" t="str">
        <f>'[11]Cumulative '!A102</f>
        <v>Norton</v>
      </c>
      <c r="B11" t="s">
        <v>91</v>
      </c>
      <c r="C11">
        <f>'[11]Cumulative '!C102</f>
        <v>146</v>
      </c>
      <c r="D11">
        <f>'[11]Cumulative '!D102</f>
        <v>61</v>
      </c>
      <c r="E11">
        <f>'[11]Cumulative '!E102</f>
        <v>41.78082191780822</v>
      </c>
      <c r="F11">
        <f>'[11]Cumulative '!F102</f>
        <v>708</v>
      </c>
      <c r="G11">
        <f>'[11]Cumulative '!G102</f>
        <v>3</v>
      </c>
      <c r="H11">
        <f>'[11]Cumulative '!H102</f>
        <v>188</v>
      </c>
      <c r="I11">
        <f>'[11]Cumulative '!I102</f>
        <v>9</v>
      </c>
      <c r="J11">
        <f>'[11]Cumulative '!J102</f>
        <v>2.054794520547945</v>
      </c>
      <c r="K11">
        <f>'[11]Cumulative '!K102</f>
        <v>6.164383561643835</v>
      </c>
      <c r="L11">
        <f>'[11]Cumulative '!L102</f>
        <v>4.8493150684931505</v>
      </c>
      <c r="M11">
        <f>'[11]Cumulative '!M102</f>
        <v>38.27054794520547</v>
      </c>
      <c r="N11">
        <f>'[11]Cumulative '!N102</f>
        <v>2</v>
      </c>
    </row>
    <row r="12" spans="1:14" ht="12.75">
      <c r="A12" t="str">
        <f>'[9]Cumulative Stats'!A203</f>
        <v>Trull</v>
      </c>
      <c r="B12" t="s">
        <v>110</v>
      </c>
      <c r="C12">
        <f>'[9]Cumulative Stats'!C103</f>
        <v>90</v>
      </c>
      <c r="D12">
        <f>'[9]Cumulative Stats'!D103</f>
        <v>36</v>
      </c>
      <c r="E12">
        <f>'[9]Cumulative Stats'!E103</f>
        <v>40</v>
      </c>
      <c r="F12">
        <f>'[9]Cumulative Stats'!F103</f>
        <v>702</v>
      </c>
      <c r="G12">
        <f>'[9]Cumulative Stats'!G103</f>
        <v>4</v>
      </c>
      <c r="H12">
        <f>'[9]Cumulative Stats'!H103</f>
        <v>130</v>
      </c>
      <c r="I12">
        <f>'[9]Cumulative Stats'!I103</f>
        <v>9</v>
      </c>
      <c r="J12">
        <f>'[9]Cumulative Stats'!J103</f>
        <v>4.444444444444445</v>
      </c>
      <c r="K12">
        <f>'[9]Cumulative Stats'!K103</f>
        <v>10</v>
      </c>
      <c r="L12">
        <f>'[9]Cumulative Stats'!L103</f>
        <v>7.8</v>
      </c>
      <c r="M12">
        <f>'[9]Cumulative Stats'!M103</f>
        <v>43.14814814814815</v>
      </c>
      <c r="N12">
        <f>'[9]Cumulative Stats'!N103</f>
        <v>4</v>
      </c>
    </row>
    <row r="13" spans="1:14" ht="12.75">
      <c r="A13" t="str">
        <f>'[15]Cumulative Stats'!$A$103</f>
        <v>LeClair</v>
      </c>
      <c r="B13" t="s">
        <v>88</v>
      </c>
      <c r="C13">
        <f>'[15]Cumulative Stats'!C103</f>
        <v>45</v>
      </c>
      <c r="D13">
        <f>'[15]Cumulative Stats'!D103</f>
        <v>20</v>
      </c>
      <c r="E13">
        <f>'[15]Cumulative Stats'!E103</f>
        <v>44.44444444444444</v>
      </c>
      <c r="F13">
        <f>'[15]Cumulative Stats'!F103</f>
        <v>450</v>
      </c>
      <c r="G13">
        <f>'[15]Cumulative Stats'!G103</f>
        <v>3</v>
      </c>
      <c r="H13">
        <f>'[15]Cumulative Stats'!H103</f>
        <v>235</v>
      </c>
      <c r="I13">
        <f>'[15]Cumulative Stats'!I103</f>
        <v>4</v>
      </c>
      <c r="J13">
        <f>'[15]Cumulative Stats'!J103</f>
        <v>6.666666666666667</v>
      </c>
      <c r="K13">
        <f>'[15]Cumulative Stats'!K103</f>
        <v>8.88888888888889</v>
      </c>
      <c r="L13">
        <f>'[15]Cumulative Stats'!L103</f>
        <v>10</v>
      </c>
      <c r="M13">
        <f>'[15]Cumulative Stats'!M103</f>
        <v>65.97222222222223</v>
      </c>
      <c r="N13">
        <f>'[15]Cumulative Stats'!N103</f>
        <v>2</v>
      </c>
    </row>
    <row r="14" spans="1:14" ht="12.75">
      <c r="A14" t="str">
        <f>'[12]Cumulative Stats'!A103</f>
        <v>Flores</v>
      </c>
      <c r="B14" t="s">
        <v>90</v>
      </c>
      <c r="C14">
        <f>'[12]Cumulative Stats'!C103</f>
        <v>53</v>
      </c>
      <c r="D14">
        <f>'[12]Cumulative Stats'!D103</f>
        <v>27</v>
      </c>
      <c r="E14">
        <f>'[12]Cumulative Stats'!E103</f>
        <v>50.943396226415096</v>
      </c>
      <c r="F14">
        <f>'[12]Cumulative Stats'!F103</f>
        <v>242</v>
      </c>
      <c r="G14">
        <f>'[12]Cumulative Stats'!G103</f>
        <v>1</v>
      </c>
      <c r="H14">
        <f>'[12]Cumulative Stats'!H103</f>
        <v>64</v>
      </c>
      <c r="I14">
        <f>'[12]Cumulative Stats'!I103</f>
        <v>4</v>
      </c>
      <c r="J14">
        <f>'[12]Cumulative Stats'!J103</f>
        <v>1.8867924528301887</v>
      </c>
      <c r="K14">
        <f>'[12]Cumulative Stats'!K103</f>
        <v>7.547169811320755</v>
      </c>
      <c r="L14">
        <f>'[12]Cumulative Stats'!L103</f>
        <v>4.566037735849057</v>
      </c>
      <c r="M14">
        <f>'[12]Cumulative Stats'!M103</f>
        <v>38.40408805031447</v>
      </c>
      <c r="N14">
        <f>'[12]Cumulative Stats'!N103</f>
        <v>0</v>
      </c>
    </row>
    <row r="15" spans="1:14" ht="12.75">
      <c r="A15" t="str">
        <f>'[10]Cumulative Stats'!A103</f>
        <v>Lee</v>
      </c>
      <c r="B15" t="s">
        <v>92</v>
      </c>
      <c r="C15">
        <f>'[10]Cumulative Stats'!C103</f>
        <v>69</v>
      </c>
      <c r="D15">
        <f>'[10]Cumulative Stats'!D103</f>
        <v>31</v>
      </c>
      <c r="E15">
        <f>'[10]Cumulative Stats'!E103</f>
        <v>44.927536231884055</v>
      </c>
      <c r="F15">
        <f>'[10]Cumulative Stats'!F103</f>
        <v>239</v>
      </c>
      <c r="G15">
        <f>'[10]Cumulative Stats'!G103</f>
        <v>1</v>
      </c>
      <c r="H15">
        <f>'[10]Cumulative Stats'!H103</f>
        <v>59</v>
      </c>
      <c r="I15">
        <f>'[10]Cumulative Stats'!I103</f>
        <v>3</v>
      </c>
      <c r="J15">
        <f>'[10]Cumulative Stats'!J103</f>
        <v>1.4492753623188406</v>
      </c>
      <c r="K15">
        <f>'[10]Cumulative Stats'!K103</f>
        <v>4.3478260869565215</v>
      </c>
      <c r="L15">
        <f>'[10]Cumulative Stats'!L103</f>
        <v>3.463768115942029</v>
      </c>
      <c r="M15">
        <f>'[10]Cumulative Stats'!M103</f>
        <v>40.67028985507246</v>
      </c>
      <c r="N15">
        <f>'[10]Cumulative Stats'!N103</f>
        <v>0</v>
      </c>
    </row>
    <row r="16" spans="1:14" ht="12.75">
      <c r="A16" t="str">
        <f>'[14]Cumulative Stats'!$A$102</f>
        <v>Blanda</v>
      </c>
      <c r="B16" t="s">
        <v>94</v>
      </c>
      <c r="C16">
        <f>'[14]Cumulative Stats'!C102</f>
        <v>22</v>
      </c>
      <c r="D16">
        <f>'[14]Cumulative Stats'!D102</f>
        <v>10</v>
      </c>
      <c r="E16">
        <f>'[14]Cumulative Stats'!E102</f>
        <v>45.45454545454545</v>
      </c>
      <c r="F16">
        <f>'[14]Cumulative Stats'!F102</f>
        <v>175</v>
      </c>
      <c r="G16">
        <f>'[14]Cumulative Stats'!G102</f>
        <v>0</v>
      </c>
      <c r="H16">
        <f>'[14]Cumulative Stats'!H102</f>
        <v>94</v>
      </c>
      <c r="I16">
        <f>'[14]Cumulative Stats'!I102</f>
        <v>4</v>
      </c>
      <c r="J16">
        <f>'[14]Cumulative Stats'!J102</f>
        <v>0</v>
      </c>
      <c r="K16">
        <f>'[14]Cumulative Stats'!K102</f>
        <v>18.181818181818183</v>
      </c>
      <c r="L16">
        <f>'[14]Cumulative Stats'!L102</f>
        <v>7.954545454545454</v>
      </c>
      <c r="M16">
        <f>'[14]Cumulative Stats'!M102</f>
        <v>33.52272727272727</v>
      </c>
      <c r="N16">
        <f>'[14]Cumulative Stats'!N102</f>
        <v>0</v>
      </c>
    </row>
    <row r="17" spans="1:14" ht="12.75">
      <c r="A17" t="str">
        <f>'[10]Cumulative Stats'!A104</f>
        <v>Davis</v>
      </c>
      <c r="B17" t="s">
        <v>92</v>
      </c>
      <c r="C17">
        <f>'[10]Cumulative Stats'!C104</f>
        <v>34</v>
      </c>
      <c r="D17">
        <f>'[10]Cumulative Stats'!D104</f>
        <v>15</v>
      </c>
      <c r="E17">
        <f>'[10]Cumulative Stats'!E104</f>
        <v>44.11764705882353</v>
      </c>
      <c r="F17">
        <f>'[10]Cumulative Stats'!F104</f>
        <v>162</v>
      </c>
      <c r="G17">
        <f>'[10]Cumulative Stats'!G104</f>
        <v>0</v>
      </c>
      <c r="H17">
        <f>'[10]Cumulative Stats'!H104</f>
        <v>53</v>
      </c>
      <c r="I17">
        <f>'[10]Cumulative Stats'!I104</f>
        <v>2</v>
      </c>
      <c r="J17">
        <f>'[10]Cumulative Stats'!J104</f>
        <v>0</v>
      </c>
      <c r="K17">
        <f>'[10]Cumulative Stats'!K104</f>
        <v>5.88235294117647</v>
      </c>
      <c r="L17">
        <f>'[10]Cumulative Stats'!L104</f>
        <v>4.764705882352941</v>
      </c>
      <c r="M17">
        <f>'[10]Cumulative Stats'!M104</f>
        <v>34.19117647058824</v>
      </c>
      <c r="N17">
        <f>'[10]Cumulative Stats'!N104</f>
        <v>2</v>
      </c>
    </row>
    <row r="18" spans="1:14" ht="12.75">
      <c r="A18" t="str">
        <f>'[13]Cumulative Stats'!A103</f>
        <v>Lee</v>
      </c>
      <c r="B18" t="s">
        <v>89</v>
      </c>
      <c r="C18">
        <f>'[13]Cumulative Stats'!C103</f>
        <v>22</v>
      </c>
      <c r="D18">
        <f>'[13]Cumulative Stats'!D103</f>
        <v>9</v>
      </c>
      <c r="E18">
        <f>'[13]Cumulative Stats'!E103</f>
        <v>40.909090909090914</v>
      </c>
      <c r="F18">
        <f>'[13]Cumulative Stats'!F103</f>
        <v>95</v>
      </c>
      <c r="G18">
        <f>'[13]Cumulative Stats'!G103</f>
        <v>0</v>
      </c>
      <c r="H18">
        <f>'[13]Cumulative Stats'!H103</f>
        <v>45</v>
      </c>
      <c r="I18">
        <f>'[13]Cumulative Stats'!I103</f>
        <v>2</v>
      </c>
      <c r="J18">
        <f>'[13]Cumulative Stats'!J103</f>
        <v>0</v>
      </c>
      <c r="K18">
        <f>'[13]Cumulative Stats'!K103</f>
        <v>9.090909090909092</v>
      </c>
      <c r="L18">
        <f>'[13]Cumulative Stats'!L103</f>
        <v>4.318181818181818</v>
      </c>
      <c r="M18">
        <f>'[13]Cumulative Stats'!M103</f>
        <v>16.28787878787879</v>
      </c>
      <c r="N18">
        <f>'[13]Cumulative Stats'!N103</f>
        <v>0</v>
      </c>
    </row>
    <row r="19" spans="1:14" ht="12.75">
      <c r="A19" t="str">
        <f>'[13]Cumulative Stats'!A104</f>
        <v>Garrett</v>
      </c>
      <c r="B19" t="s">
        <v>89</v>
      </c>
      <c r="C19" s="12">
        <f>'[13]Cumulative Stats'!C104</f>
        <v>1</v>
      </c>
      <c r="D19" s="12">
        <f>'[13]Cumulative Stats'!D104</f>
        <v>1</v>
      </c>
      <c r="E19" s="11">
        <f>'[13]Cumulative Stats'!E104</f>
        <v>100</v>
      </c>
      <c r="F19" s="12">
        <f>'[13]Cumulative Stats'!F104</f>
        <v>55</v>
      </c>
      <c r="G19" s="12">
        <f>'[13]Cumulative Stats'!G104</f>
        <v>0</v>
      </c>
      <c r="H19" s="12">
        <f>'[13]Cumulative Stats'!H104</f>
        <v>55</v>
      </c>
      <c r="I19" s="12">
        <f>'[13]Cumulative Stats'!I104</f>
        <v>0</v>
      </c>
      <c r="J19" s="11">
        <f>'[13]Cumulative Stats'!J104</f>
        <v>0</v>
      </c>
      <c r="K19" s="11">
        <f>'[13]Cumulative Stats'!K104</f>
        <v>0</v>
      </c>
      <c r="L19" s="11">
        <f>'[13]Cumulative Stats'!L104</f>
        <v>55</v>
      </c>
      <c r="M19" s="11">
        <f>'[13]Cumulative Stats'!M104</f>
        <v>314.5833333333333</v>
      </c>
      <c r="N19" s="12">
        <f>'[13]Cumulative Stats'!N104</f>
        <v>0</v>
      </c>
    </row>
    <row r="20" spans="1:14" ht="12.75">
      <c r="A20" t="str">
        <f>'[8]Cumulative Stats'!A103</f>
        <v>Taliaferro</v>
      </c>
      <c r="B20" t="s">
        <v>87</v>
      </c>
      <c r="C20">
        <f>'[8]Cumulative Stats'!C103</f>
        <v>5</v>
      </c>
      <c r="D20">
        <f>'[8]Cumulative Stats'!D103</f>
        <v>4</v>
      </c>
      <c r="E20">
        <f>'[8]Cumulative Stats'!E103</f>
        <v>80</v>
      </c>
      <c r="F20">
        <f>'[8]Cumulative Stats'!F103</f>
        <v>52</v>
      </c>
      <c r="G20">
        <f>'[8]Cumulative Stats'!G103</f>
        <v>0</v>
      </c>
      <c r="H20">
        <f>'[8]Cumulative Stats'!H103</f>
        <v>32</v>
      </c>
      <c r="I20">
        <f>'[8]Cumulative Stats'!I103</f>
        <v>0</v>
      </c>
      <c r="J20">
        <f>'[8]Cumulative Stats'!J103</f>
        <v>0</v>
      </c>
      <c r="K20">
        <f>'[8]Cumulative Stats'!K103</f>
        <v>0</v>
      </c>
      <c r="L20">
        <f>'[8]Cumulative Stats'!L103</f>
        <v>10.4</v>
      </c>
      <c r="M20">
        <f>'[8]Cumulative Stats'!M103</f>
        <v>112.08333333333333</v>
      </c>
      <c r="N20">
        <f>'[8]Cumulative Stats'!N103</f>
        <v>0</v>
      </c>
    </row>
    <row r="21" spans="1:14" ht="12.75">
      <c r="A21" t="s">
        <v>124</v>
      </c>
      <c r="B21" t="s">
        <v>92</v>
      </c>
      <c r="C21">
        <f>'[10]Cumulative Stats'!C105</f>
        <v>10</v>
      </c>
      <c r="D21">
        <f>'[10]Cumulative Stats'!D105</f>
        <v>3</v>
      </c>
      <c r="E21">
        <f>'[10]Cumulative Stats'!E105</f>
        <v>30</v>
      </c>
      <c r="F21">
        <f>'[10]Cumulative Stats'!F105</f>
        <v>50</v>
      </c>
      <c r="G21">
        <f>'[10]Cumulative Stats'!G105</f>
        <v>0</v>
      </c>
      <c r="H21">
        <f>'[10]Cumulative Stats'!H105</f>
        <v>25</v>
      </c>
      <c r="I21">
        <f>'[10]Cumulative Stats'!I105</f>
        <v>1</v>
      </c>
      <c r="J21">
        <f>'[10]Cumulative Stats'!J105</f>
        <v>0</v>
      </c>
      <c r="K21">
        <f>'[10]Cumulative Stats'!K105</f>
        <v>10</v>
      </c>
      <c r="L21">
        <f>'[10]Cumulative Stats'!L105</f>
        <v>5</v>
      </c>
      <c r="M21">
        <f>'[10]Cumulative Stats'!M105</f>
        <v>0</v>
      </c>
      <c r="N21">
        <f>'[10]Cumulative Stats'!N105</f>
        <v>0</v>
      </c>
    </row>
    <row r="22" spans="1:14" ht="12.75">
      <c r="A22" t="str">
        <f>'[16]Cumulative Stats'!$A$103</f>
        <v>Stephenson</v>
      </c>
      <c r="B22" t="s">
        <v>93</v>
      </c>
      <c r="C22">
        <f>'[16]Cumulative Stats'!C103</f>
        <v>4</v>
      </c>
      <c r="D22">
        <f>'[16]Cumulative Stats'!D103</f>
        <v>1</v>
      </c>
      <c r="E22">
        <f>'[16]Cumulative Stats'!E103</f>
        <v>25</v>
      </c>
      <c r="F22">
        <f>'[16]Cumulative Stats'!F103</f>
        <v>7</v>
      </c>
      <c r="G22">
        <f>'[16]Cumulative Stats'!G103</f>
        <v>0</v>
      </c>
      <c r="H22">
        <f>'[16]Cumulative Stats'!H103</f>
        <v>7</v>
      </c>
      <c r="I22">
        <f>'[16]Cumulative Stats'!I103</f>
        <v>0</v>
      </c>
      <c r="J22">
        <f>'[16]Cumulative Stats'!J103</f>
        <v>0</v>
      </c>
      <c r="K22">
        <f>'[16]Cumulative Stats'!K103</f>
        <v>0</v>
      </c>
      <c r="L22">
        <f>'[16]Cumulative Stats'!L103</f>
        <v>1.75</v>
      </c>
      <c r="M22">
        <f>'[16]Cumulative Stats'!M103</f>
        <v>39.583333333333336</v>
      </c>
      <c r="N22">
        <f>'[16]Cumulative Stats'!N103</f>
        <v>0</v>
      </c>
    </row>
    <row r="23" spans="1:14" ht="12.75">
      <c r="A23" t="str">
        <f>'[12]Cumulative Stats'!A104</f>
        <v>Rutkowski</v>
      </c>
      <c r="B23" t="s">
        <v>90</v>
      </c>
      <c r="C23">
        <f>'[12]Cumulative Stats'!C104</f>
        <v>3</v>
      </c>
      <c r="D23">
        <f>'[12]Cumulative Stats'!D104</f>
        <v>0</v>
      </c>
      <c r="E23">
        <f>'[12]Cumulative Stats'!E104</f>
        <v>0</v>
      </c>
      <c r="F23">
        <f>'[12]Cumulative Stats'!F104</f>
        <v>0</v>
      </c>
      <c r="G23">
        <f>'[12]Cumulative Stats'!G104</f>
        <v>0</v>
      </c>
      <c r="H23">
        <f>'[12]Cumulative Stats'!H104</f>
        <v>0</v>
      </c>
      <c r="I23">
        <f>'[12]Cumulative Stats'!I104</f>
        <v>0</v>
      </c>
      <c r="J23">
        <f>'[12]Cumulative Stats'!J104</f>
        <v>0</v>
      </c>
      <c r="K23">
        <f>'[12]Cumulative Stats'!K104</f>
        <v>0</v>
      </c>
      <c r="L23">
        <f>'[12]Cumulative Stats'!L104</f>
        <v>0</v>
      </c>
      <c r="M23">
        <f>'[12]Cumulative Stats'!M104</f>
        <v>39.583333333333336</v>
      </c>
      <c r="N23">
        <f>'[12]Cumulative Stats'!N104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8"/>
  <sheetViews>
    <sheetView workbookViewId="0" topLeftCell="A1">
      <pane ySplit="1" topLeftCell="BM2" activePane="bottomLeft" state="frozen"/>
      <selection pane="topLeft" activeCell="A1" sqref="A1"/>
      <selection pane="bottomLeft" activeCell="R18" sqref="R18"/>
    </sheetView>
  </sheetViews>
  <sheetFormatPr defaultColWidth="9.140625" defaultRowHeight="12.75"/>
  <cols>
    <col min="1" max="1" width="10.57421875" style="0" customWidth="1"/>
    <col min="2" max="4" width="5.00390625" style="0" customWidth="1"/>
    <col min="5" max="5" width="4.57421875" style="0" customWidth="1"/>
    <col min="6" max="8" width="5.00390625" style="0" customWidth="1"/>
    <col min="10" max="10" width="15.57421875" style="0" customWidth="1"/>
    <col min="11" max="11" width="9.00390625" style="0" customWidth="1"/>
    <col min="12" max="17" width="5.00390625" style="0" customWidth="1"/>
    <col min="19" max="19" width="5.00390625" style="0" customWidth="1"/>
    <col min="20" max="20" width="9.140625" style="19" customWidth="1"/>
  </cols>
  <sheetData>
    <row r="1" spans="1:19" ht="12.75">
      <c r="A1" s="1" t="s">
        <v>65</v>
      </c>
      <c r="B1" s="4"/>
      <c r="C1" s="4" t="s">
        <v>66</v>
      </c>
      <c r="D1" s="4" t="s">
        <v>67</v>
      </c>
      <c r="E1" s="4" t="s">
        <v>52</v>
      </c>
      <c r="F1" s="4" t="s">
        <v>68</v>
      </c>
      <c r="G1" s="4" t="s">
        <v>57</v>
      </c>
      <c r="H1" s="4" t="s">
        <v>63</v>
      </c>
      <c r="J1" s="6" t="s">
        <v>69</v>
      </c>
      <c r="K1" s="4"/>
      <c r="L1" s="4" t="s">
        <v>70</v>
      </c>
      <c r="M1" s="4" t="s">
        <v>67</v>
      </c>
      <c r="N1" s="4" t="s">
        <v>52</v>
      </c>
      <c r="O1" s="4" t="s">
        <v>68</v>
      </c>
      <c r="P1" s="4" t="s">
        <v>57</v>
      </c>
      <c r="Q1" s="4" t="s">
        <v>63</v>
      </c>
      <c r="S1" s="4"/>
    </row>
    <row r="2" spans="1:17" ht="12.75">
      <c r="A2" t="str">
        <f>'[10]Cumulative Stats'!A72</f>
        <v>Granger</v>
      </c>
      <c r="B2" t="s">
        <v>92</v>
      </c>
      <c r="C2">
        <f>'[10]Cumulative Stats'!C72</f>
        <v>264</v>
      </c>
      <c r="D2">
        <f>'[10]Cumulative Stats'!D72</f>
        <v>1628</v>
      </c>
      <c r="E2">
        <f>'[10]Cumulative Stats'!E72</f>
        <v>6.166666666666667</v>
      </c>
      <c r="F2">
        <f>'[10]Cumulative Stats'!F72</f>
        <v>67</v>
      </c>
      <c r="G2">
        <f>'[10]Cumulative Stats'!G72</f>
        <v>16</v>
      </c>
      <c r="H2">
        <f>'[10]Cumulative Stats'!H72</f>
        <v>1</v>
      </c>
      <c r="J2" t="str">
        <f>'[8]Cumulative Stats'!A86</f>
        <v>Maynard</v>
      </c>
      <c r="K2" t="s">
        <v>87</v>
      </c>
      <c r="L2">
        <f>'[8]Cumulative Stats'!C86</f>
        <v>67</v>
      </c>
      <c r="M2">
        <f>'[8]Cumulative Stats'!D86</f>
        <v>1653</v>
      </c>
      <c r="N2">
        <f>'[8]Cumulative Stats'!E86</f>
        <v>24.671641791044777</v>
      </c>
      <c r="O2">
        <f>'[8]Cumulative Stats'!F86</f>
        <v>75</v>
      </c>
      <c r="P2">
        <f>'[8]Cumulative Stats'!G86</f>
        <v>10</v>
      </c>
      <c r="Q2">
        <f>'[8]Cumulative Stats'!H86</f>
        <v>0</v>
      </c>
    </row>
    <row r="3" spans="1:17" ht="12.75">
      <c r="A3" t="str">
        <f>'[9]Cumulative Stats'!A72</f>
        <v>Nance</v>
      </c>
      <c r="B3" t="s">
        <v>110</v>
      </c>
      <c r="C3">
        <f>'[9]Cumulative Stats'!C72</f>
        <v>278</v>
      </c>
      <c r="D3">
        <f>'[9]Cumulative Stats'!D72</f>
        <v>1113</v>
      </c>
      <c r="E3">
        <f>'[9]Cumulative Stats'!E72</f>
        <v>4.003597122302159</v>
      </c>
      <c r="F3">
        <f>'[9]Cumulative Stats'!F72</f>
        <v>34</v>
      </c>
      <c r="G3">
        <f>'[9]Cumulative Stats'!G72</f>
        <v>3</v>
      </c>
      <c r="H3">
        <f>'[9]Cumulative Stats'!H72</f>
        <v>10</v>
      </c>
      <c r="J3" t="str">
        <f>'[8]Cumulative Stats'!A87</f>
        <v>Sauer</v>
      </c>
      <c r="K3" t="s">
        <v>87</v>
      </c>
      <c r="L3">
        <f>'[8]Cumulative Stats'!C87</f>
        <v>84</v>
      </c>
      <c r="M3">
        <f>'[8]Cumulative Stats'!D87</f>
        <v>1504</v>
      </c>
      <c r="N3">
        <f>'[8]Cumulative Stats'!E87</f>
        <v>17.904761904761905</v>
      </c>
      <c r="O3">
        <f>'[8]Cumulative Stats'!F87</f>
        <v>69</v>
      </c>
      <c r="P3">
        <f>'[8]Cumulative Stats'!G87</f>
        <v>11</v>
      </c>
      <c r="Q3">
        <f>'[8]Cumulative Stats'!H87</f>
        <v>0</v>
      </c>
    </row>
    <row r="4" spans="1:17" ht="12.75">
      <c r="A4" t="str">
        <f>'[13]Cumulative Stats'!A72</f>
        <v>Garrett</v>
      </c>
      <c r="B4" t="s">
        <v>89</v>
      </c>
      <c r="C4">
        <f>'[13]Cumulative Stats'!C72</f>
        <v>238</v>
      </c>
      <c r="D4">
        <f>'[13]Cumulative Stats'!D72</f>
        <v>979</v>
      </c>
      <c r="E4">
        <f>'[13]Cumulative Stats'!E72</f>
        <v>4.11344537815126</v>
      </c>
      <c r="F4">
        <f>'[13]Cumulative Stats'!F72</f>
        <v>58</v>
      </c>
      <c r="G4">
        <f>'[13]Cumulative Stats'!G72</f>
        <v>7</v>
      </c>
      <c r="H4">
        <f>'[13]Cumulative Stats'!H72</f>
        <v>11</v>
      </c>
      <c r="J4" t="str">
        <f>'[15]Cumulative Stats'!A92</f>
        <v>Denson</v>
      </c>
      <c r="K4" t="s">
        <v>88</v>
      </c>
      <c r="L4">
        <f>'[15]Cumulative Stats'!C92</f>
        <v>50</v>
      </c>
      <c r="M4">
        <f>'[15]Cumulative Stats'!D92</f>
        <v>1330</v>
      </c>
      <c r="N4">
        <f>'[15]Cumulative Stats'!E92</f>
        <v>26.6</v>
      </c>
      <c r="O4">
        <f>'[15]Cumulative Stats'!F92</f>
        <v>69</v>
      </c>
      <c r="P4">
        <f>'[15]Cumulative Stats'!G92</f>
        <v>11</v>
      </c>
      <c r="Q4">
        <f>'[15]Cumulative Stats'!H92</f>
        <v>3</v>
      </c>
    </row>
    <row r="5" spans="1:17" ht="12.75">
      <c r="A5" t="str">
        <f>'[16]Cumulative Stats'!A72</f>
        <v>Post</v>
      </c>
      <c r="B5" t="s">
        <v>93</v>
      </c>
      <c r="C5">
        <f>'[16]Cumulative Stats'!C72</f>
        <v>161</v>
      </c>
      <c r="D5">
        <f>'[16]Cumulative Stats'!D72</f>
        <v>903</v>
      </c>
      <c r="E5">
        <f>'[16]Cumulative Stats'!E72</f>
        <v>5.608695652173913</v>
      </c>
      <c r="F5">
        <f>'[16]Cumulative Stats'!F72</f>
        <v>67</v>
      </c>
      <c r="G5">
        <f>'[16]Cumulative Stats'!G72</f>
        <v>8</v>
      </c>
      <c r="H5">
        <f>'[16]Cumulative Stats'!H72</f>
        <v>3</v>
      </c>
      <c r="J5" t="str">
        <f>'[13]Cumulative Stats'!A90</f>
        <v>Taylor</v>
      </c>
      <c r="K5" t="s">
        <v>89</v>
      </c>
      <c r="L5">
        <f>'[13]Cumulative Stats'!C90</f>
        <v>65</v>
      </c>
      <c r="M5">
        <f>'[13]Cumulative Stats'!D90</f>
        <v>1090</v>
      </c>
      <c r="N5">
        <f>'[13]Cumulative Stats'!E90</f>
        <v>16.76923076923077</v>
      </c>
      <c r="O5">
        <f>'[13]Cumulative Stats'!F90</f>
        <v>68</v>
      </c>
      <c r="P5">
        <f>'[13]Cumulative Stats'!G90</f>
        <v>7</v>
      </c>
      <c r="Q5">
        <f>'[13]Cumulative Stats'!H90</f>
        <v>3</v>
      </c>
    </row>
    <row r="6" spans="1:17" ht="12.75">
      <c r="A6" t="str">
        <f>'[10]Cumulative Stats'!$A$73</f>
        <v>Campbell</v>
      </c>
      <c r="B6" t="s">
        <v>92</v>
      </c>
      <c r="C6">
        <f>'[10]Cumulative Stats'!C73</f>
        <v>142</v>
      </c>
      <c r="D6">
        <f>'[10]Cumulative Stats'!D73</f>
        <v>861</v>
      </c>
      <c r="E6">
        <f>'[10]Cumulative Stats'!E73</f>
        <v>6.063380281690141</v>
      </c>
      <c r="F6">
        <f>'[10]Cumulative Stats'!F73</f>
        <v>42</v>
      </c>
      <c r="G6">
        <f>'[10]Cumulative Stats'!G73</f>
        <v>21</v>
      </c>
      <c r="H6">
        <f>'[10]Cumulative Stats'!H73</f>
        <v>0</v>
      </c>
      <c r="J6" t="str">
        <f>'[16]Cumulative Stats'!A91</f>
        <v>Alworth</v>
      </c>
      <c r="K6" t="s">
        <v>93</v>
      </c>
      <c r="L6">
        <f>'[16]Cumulative Stats'!C91</f>
        <v>52</v>
      </c>
      <c r="M6">
        <f>'[16]Cumulative Stats'!D91</f>
        <v>1021</v>
      </c>
      <c r="N6">
        <f>'[16]Cumulative Stats'!E91</f>
        <v>19.634615384615383</v>
      </c>
      <c r="O6">
        <f>'[16]Cumulative Stats'!F91</f>
        <v>78</v>
      </c>
      <c r="P6">
        <f>'[16]Cumulative Stats'!G91</f>
        <v>7</v>
      </c>
      <c r="Q6">
        <f>'[16]Cumulative Stats'!H91</f>
        <v>2</v>
      </c>
    </row>
    <row r="7" spans="1:17" ht="12.75">
      <c r="A7" t="str">
        <f>'[12]Cumulative Stats'!A72</f>
        <v>Lincoln</v>
      </c>
      <c r="B7" t="s">
        <v>90</v>
      </c>
      <c r="C7">
        <f>'[12]Cumulative Stats'!C72</f>
        <v>164</v>
      </c>
      <c r="D7">
        <f>'[12]Cumulative Stats'!D72</f>
        <v>694</v>
      </c>
      <c r="E7">
        <f>'[12]Cumulative Stats'!E72</f>
        <v>4.2317073170731705</v>
      </c>
      <c r="F7">
        <f>'[12]Cumulative Stats'!F72</f>
        <v>28</v>
      </c>
      <c r="G7">
        <f>'[12]Cumulative Stats'!G72</f>
        <v>6</v>
      </c>
      <c r="H7">
        <f>'[12]Cumulative Stats'!H72</f>
        <v>3</v>
      </c>
      <c r="J7" t="str">
        <f>'[14]Cumulative Stats'!A92</f>
        <v>Biletnikoff</v>
      </c>
      <c r="K7" t="s">
        <v>94</v>
      </c>
      <c r="L7">
        <f>'[14]Cumulative Stats'!C92</f>
        <v>40</v>
      </c>
      <c r="M7">
        <f>'[14]Cumulative Stats'!D92</f>
        <v>978</v>
      </c>
      <c r="N7">
        <f>'[14]Cumulative Stats'!E92</f>
        <v>24.45</v>
      </c>
      <c r="O7">
        <f>'[14]Cumulative Stats'!F92</f>
        <v>62</v>
      </c>
      <c r="P7">
        <f>'[14]Cumulative Stats'!G92</f>
        <v>9</v>
      </c>
      <c r="Q7">
        <f>'[14]Cumulative Stats'!H92</f>
        <v>1</v>
      </c>
    </row>
    <row r="8" spans="1:17" ht="12.75">
      <c r="A8" t="str">
        <f>'[16]Cumulative Stats'!A73</f>
        <v>Hubbert</v>
      </c>
      <c r="B8" t="s">
        <v>93</v>
      </c>
      <c r="C8">
        <f>'[16]Cumulative Stats'!C73</f>
        <v>116</v>
      </c>
      <c r="D8">
        <f>'[16]Cumulative Stats'!D73</f>
        <v>576</v>
      </c>
      <c r="E8">
        <f>'[16]Cumulative Stats'!E73</f>
        <v>4.9655172413793105</v>
      </c>
      <c r="F8">
        <f>'[16]Cumulative Stats'!F73</f>
        <v>21</v>
      </c>
      <c r="G8">
        <f>'[16]Cumulative Stats'!G73</f>
        <v>7</v>
      </c>
      <c r="H8">
        <f>'[16]Cumulative Stats'!H73</f>
        <v>2</v>
      </c>
      <c r="J8" t="str">
        <f>'[15]Cumulative Stats'!A91</f>
        <v>Crabtree</v>
      </c>
      <c r="K8" t="s">
        <v>88</v>
      </c>
      <c r="L8">
        <f>'[15]Cumulative Stats'!C91</f>
        <v>52</v>
      </c>
      <c r="M8">
        <f>'[15]Cumulative Stats'!D91</f>
        <v>962</v>
      </c>
      <c r="N8">
        <f>'[15]Cumulative Stats'!E91</f>
        <v>18.5</v>
      </c>
      <c r="O8">
        <f>'[15]Cumulative Stats'!F91</f>
        <v>76</v>
      </c>
      <c r="P8">
        <f>'[15]Cumulative Stats'!G91</f>
        <v>8</v>
      </c>
      <c r="Q8">
        <f>'[15]Cumulative Stats'!H91</f>
        <v>2</v>
      </c>
    </row>
    <row r="9" spans="1:17" ht="12.75">
      <c r="A9" t="str">
        <f>'[14]Cumulative Stats'!A72</f>
        <v>Dixon</v>
      </c>
      <c r="B9" t="s">
        <v>94</v>
      </c>
      <c r="C9">
        <f>'[14]Cumulative Stats'!C72</f>
        <v>159</v>
      </c>
      <c r="D9">
        <f>'[14]Cumulative Stats'!D72</f>
        <v>564</v>
      </c>
      <c r="E9">
        <f>'[14]Cumulative Stats'!E72</f>
        <v>3.547169811320755</v>
      </c>
      <c r="F9">
        <f>'[14]Cumulative Stats'!F72</f>
        <v>43</v>
      </c>
      <c r="G9">
        <f>'[14]Cumulative Stats'!G72</f>
        <v>7</v>
      </c>
      <c r="H9">
        <f>'[14]Cumulative Stats'!H72</f>
        <v>3</v>
      </c>
      <c r="J9" t="str">
        <f>'[16]Cumulative Stats'!A93</f>
        <v>Frazier</v>
      </c>
      <c r="K9" t="s">
        <v>93</v>
      </c>
      <c r="L9">
        <f>'[16]Cumulative Stats'!C93</f>
        <v>52</v>
      </c>
      <c r="M9">
        <f>'[16]Cumulative Stats'!D93</f>
        <v>884</v>
      </c>
      <c r="N9">
        <f>'[16]Cumulative Stats'!E93</f>
        <v>17</v>
      </c>
      <c r="O9">
        <f>'[16]Cumulative Stats'!F93</f>
        <v>69</v>
      </c>
      <c r="P9">
        <f>'[16]Cumulative Stats'!G93</f>
        <v>6</v>
      </c>
      <c r="Q9">
        <f>'[16]Cumulative Stats'!H93</f>
        <v>1</v>
      </c>
    </row>
    <row r="10" spans="1:17" ht="12.75">
      <c r="A10" t="str">
        <f>'[14]Cumulative Stats'!A73</f>
        <v>Daniels</v>
      </c>
      <c r="B10" t="s">
        <v>94</v>
      </c>
      <c r="C10">
        <f>'[14]Cumulative Stats'!C73</f>
        <v>121</v>
      </c>
      <c r="D10">
        <f>'[14]Cumulative Stats'!D73</f>
        <v>552</v>
      </c>
      <c r="E10">
        <f>'[14]Cumulative Stats'!E73</f>
        <v>4.56198347107438</v>
      </c>
      <c r="F10">
        <f>'[14]Cumulative Stats'!F73</f>
        <v>24</v>
      </c>
      <c r="G10">
        <f>'[14]Cumulative Stats'!G73</f>
        <v>4</v>
      </c>
      <c r="H10">
        <f>'[14]Cumulative Stats'!H73</f>
        <v>0</v>
      </c>
      <c r="J10" t="str">
        <f>'[9]Cumulative Stats'!A90</f>
        <v>Graham</v>
      </c>
      <c r="K10" t="s">
        <v>110</v>
      </c>
      <c r="L10">
        <f>'[9]Cumulative Stats'!C90</f>
        <v>50</v>
      </c>
      <c r="M10">
        <f>'[9]Cumulative Stats'!D90</f>
        <v>867</v>
      </c>
      <c r="N10">
        <f>'[9]Cumulative Stats'!E90</f>
        <v>17.34</v>
      </c>
      <c r="O10">
        <f>'[9]Cumulative Stats'!F90</f>
        <v>79</v>
      </c>
      <c r="P10">
        <f>'[9]Cumulative Stats'!G90</f>
        <v>8</v>
      </c>
      <c r="Q10">
        <f>'[9]Cumulative Stats'!H90</f>
        <v>0</v>
      </c>
    </row>
    <row r="11" spans="1:17" ht="12.75">
      <c r="A11" t="str">
        <f>'[12]Cumulative Stats'!A73</f>
        <v>Carlton</v>
      </c>
      <c r="B11" t="s">
        <v>90</v>
      </c>
      <c r="C11">
        <f>'[12]Cumulative Stats'!C73</f>
        <v>115</v>
      </c>
      <c r="D11">
        <f>'[12]Cumulative Stats'!D73</f>
        <v>552</v>
      </c>
      <c r="E11">
        <f>'[12]Cumulative Stats'!E73</f>
        <v>4.8</v>
      </c>
      <c r="F11">
        <f>'[12]Cumulative Stats'!F73</f>
        <v>29</v>
      </c>
      <c r="G11">
        <f>'[12]Cumulative Stats'!G73</f>
        <v>7</v>
      </c>
      <c r="H11">
        <f>'[12]Cumulative Stats'!H73</f>
        <v>3</v>
      </c>
      <c r="J11" t="str">
        <f>'[11]Cumulative '!A86</f>
        <v>Clancy</v>
      </c>
      <c r="K11" t="s">
        <v>91</v>
      </c>
      <c r="L11">
        <f>'[11]Cumulative '!C86</f>
        <v>63</v>
      </c>
      <c r="M11">
        <f>'[11]Cumulative '!D86</f>
        <v>845</v>
      </c>
      <c r="N11">
        <f>'[11]Cumulative '!E86</f>
        <v>13.412698412698413</v>
      </c>
      <c r="O11">
        <f>'[11]Cumulative '!F86</f>
        <v>50</v>
      </c>
      <c r="P11">
        <f>'[11]Cumulative '!G86</f>
        <v>3</v>
      </c>
      <c r="Q11">
        <f>'[11]Cumulative '!H86</f>
        <v>0</v>
      </c>
    </row>
    <row r="12" spans="1:17" ht="12.75">
      <c r="A12" t="str">
        <f>'[15]Cumulative Stats'!A72</f>
        <v>Little</v>
      </c>
      <c r="B12" t="s">
        <v>88</v>
      </c>
      <c r="C12">
        <f>'[15]Cumulative Stats'!C72</f>
        <v>123</v>
      </c>
      <c r="D12">
        <f>'[15]Cumulative Stats'!D72</f>
        <v>419</v>
      </c>
      <c r="E12">
        <f>'[15]Cumulative Stats'!E72</f>
        <v>3.4065040650406506</v>
      </c>
      <c r="F12">
        <f>'[15]Cumulative Stats'!F72</f>
        <v>18</v>
      </c>
      <c r="G12">
        <f>'[15]Cumulative Stats'!G72</f>
        <v>3</v>
      </c>
      <c r="H12">
        <f>'[15]Cumulative Stats'!H72</f>
        <v>1</v>
      </c>
      <c r="J12" t="str">
        <f>'[12]Cumulative Stats'!A91</f>
        <v>Dubenion</v>
      </c>
      <c r="K12" t="s">
        <v>90</v>
      </c>
      <c r="L12">
        <f>'[12]Cumulative Stats'!C91</f>
        <v>43</v>
      </c>
      <c r="M12">
        <f>'[12]Cumulative Stats'!D91</f>
        <v>798</v>
      </c>
      <c r="N12">
        <f>'[12]Cumulative Stats'!E91</f>
        <v>18.558139534883722</v>
      </c>
      <c r="O12">
        <f>'[12]Cumulative Stats'!F91</f>
        <v>50</v>
      </c>
      <c r="P12">
        <f>'[12]Cumulative Stats'!G91</f>
        <v>2</v>
      </c>
      <c r="Q12">
        <f>'[12]Cumulative Stats'!H91</f>
        <v>1</v>
      </c>
    </row>
    <row r="13" spans="1:17" ht="12.75">
      <c r="A13" t="str">
        <f>'[14]Cumulative Stats'!A74</f>
        <v>Banaszak</v>
      </c>
      <c r="B13" t="s">
        <v>94</v>
      </c>
      <c r="C13">
        <f>'[14]Cumulative Stats'!C74</f>
        <v>74</v>
      </c>
      <c r="D13">
        <f>'[14]Cumulative Stats'!D74</f>
        <v>396</v>
      </c>
      <c r="E13">
        <f>'[14]Cumulative Stats'!E74</f>
        <v>5.351351351351352</v>
      </c>
      <c r="F13">
        <f>'[14]Cumulative Stats'!F74</f>
        <v>47</v>
      </c>
      <c r="G13">
        <f>'[14]Cumulative Stats'!G74</f>
        <v>5</v>
      </c>
      <c r="H13">
        <f>'[14]Cumulative Stats'!H74</f>
        <v>0</v>
      </c>
      <c r="J13" t="str">
        <f>'[16]Cumulative Stats'!A92</f>
        <v>Garrison</v>
      </c>
      <c r="K13" t="s">
        <v>93</v>
      </c>
      <c r="L13">
        <f>'[16]Cumulative Stats'!C92</f>
        <v>41</v>
      </c>
      <c r="M13">
        <f>'[16]Cumulative Stats'!D92</f>
        <v>671</v>
      </c>
      <c r="N13">
        <f>'[16]Cumulative Stats'!E92</f>
        <v>16.365853658536587</v>
      </c>
      <c r="O13">
        <f>'[16]Cumulative Stats'!F92</f>
        <v>71</v>
      </c>
      <c r="P13">
        <f>'[16]Cumulative Stats'!G92</f>
        <v>6</v>
      </c>
      <c r="Q13">
        <f>'[16]Cumulative Stats'!H92</f>
        <v>0</v>
      </c>
    </row>
    <row r="14" spans="1:17" ht="12.75">
      <c r="A14" t="str">
        <f>'[14]Cumulative Stats'!A75</f>
        <v>Hagberg</v>
      </c>
      <c r="B14" t="s">
        <v>94</v>
      </c>
      <c r="C14">
        <f>'[14]Cumulative Stats'!C75</f>
        <v>74</v>
      </c>
      <c r="D14">
        <f>'[14]Cumulative Stats'!D75</f>
        <v>396</v>
      </c>
      <c r="E14">
        <f>'[14]Cumulative Stats'!E75</f>
        <v>5.351351351351352</v>
      </c>
      <c r="F14">
        <f>'[14]Cumulative Stats'!F75</f>
        <v>47</v>
      </c>
      <c r="G14">
        <f>'[14]Cumulative Stats'!G75</f>
        <v>5</v>
      </c>
      <c r="H14">
        <f>'[14]Cumulative Stats'!H75</f>
        <v>1</v>
      </c>
      <c r="J14" t="str">
        <f>'[14]Cumulative Stats'!A94</f>
        <v>Cannon</v>
      </c>
      <c r="K14" t="s">
        <v>94</v>
      </c>
      <c r="L14">
        <f>'[14]Cumulative Stats'!C94</f>
        <v>29</v>
      </c>
      <c r="M14">
        <f>'[14]Cumulative Stats'!D94</f>
        <v>655</v>
      </c>
      <c r="N14">
        <f>'[14]Cumulative Stats'!E94</f>
        <v>22.586206896551722</v>
      </c>
      <c r="O14">
        <f>'[14]Cumulative Stats'!F94</f>
        <v>446</v>
      </c>
      <c r="P14">
        <f>'[14]Cumulative Stats'!G94</f>
        <v>5</v>
      </c>
      <c r="Q14">
        <f>'[14]Cumulative Stats'!H94</f>
        <v>0</v>
      </c>
    </row>
    <row r="15" spans="1:17" ht="12.75">
      <c r="A15" t="str">
        <f>'[13]Cumulative Stats'!A73</f>
        <v>McClinton</v>
      </c>
      <c r="B15" t="s">
        <v>89</v>
      </c>
      <c r="C15">
        <f>'[13]Cumulative Stats'!C73</f>
        <v>104</v>
      </c>
      <c r="D15">
        <f>'[13]Cumulative Stats'!D73</f>
        <v>378</v>
      </c>
      <c r="E15">
        <f>'[13]Cumulative Stats'!E73</f>
        <v>3.6346153846153846</v>
      </c>
      <c r="F15">
        <f>'[13]Cumulative Stats'!F73</f>
        <v>34</v>
      </c>
      <c r="G15">
        <f>'[13]Cumulative Stats'!G73</f>
        <v>0</v>
      </c>
      <c r="H15">
        <f>'[13]Cumulative Stats'!H73</f>
        <v>6</v>
      </c>
      <c r="J15" t="str">
        <f>'[9]Cumulative Stats'!A92</f>
        <v>Whalen</v>
      </c>
      <c r="K15" t="s">
        <v>110</v>
      </c>
      <c r="L15">
        <f>'[9]Cumulative Stats'!C92</f>
        <v>41</v>
      </c>
      <c r="M15">
        <f>'[9]Cumulative Stats'!D92</f>
        <v>651</v>
      </c>
      <c r="N15">
        <f>'[9]Cumulative Stats'!E92</f>
        <v>15.878048780487806</v>
      </c>
      <c r="O15">
        <f>'[9]Cumulative Stats'!F92</f>
        <v>50</v>
      </c>
      <c r="P15">
        <f>'[9]Cumulative Stats'!G92</f>
        <v>3</v>
      </c>
      <c r="Q15">
        <f>'[9]Cumulative Stats'!H92</f>
        <v>1</v>
      </c>
    </row>
    <row r="16" spans="1:17" ht="12.75">
      <c r="A16" t="str">
        <f>'[13]Cumulative Stats'!A74</f>
        <v>Coan</v>
      </c>
      <c r="B16" t="s">
        <v>89</v>
      </c>
      <c r="C16">
        <f>'[13]Cumulative Stats'!C74</f>
        <v>68</v>
      </c>
      <c r="D16">
        <f>'[13]Cumulative Stats'!D74</f>
        <v>330</v>
      </c>
      <c r="E16">
        <f>'[13]Cumulative Stats'!E74</f>
        <v>4.852941176470588</v>
      </c>
      <c r="F16">
        <f>'[13]Cumulative Stats'!F74</f>
        <v>27</v>
      </c>
      <c r="G16">
        <f>'[13]Cumulative Stats'!G74</f>
        <v>3</v>
      </c>
      <c r="H16">
        <f>'[13]Cumulative Stats'!H74</f>
        <v>4</v>
      </c>
      <c r="J16" t="str">
        <f>'[12]Cumulative Stats'!A92</f>
        <v>Costa</v>
      </c>
      <c r="K16" t="s">
        <v>90</v>
      </c>
      <c r="L16">
        <f>'[12]Cumulative Stats'!C92</f>
        <v>38</v>
      </c>
      <c r="M16">
        <f>'[12]Cumulative Stats'!D92</f>
        <v>600</v>
      </c>
      <c r="N16">
        <f>'[12]Cumulative Stats'!E92</f>
        <v>15.789473684210526</v>
      </c>
      <c r="O16">
        <f>'[12]Cumulative Stats'!F92</f>
        <v>50</v>
      </c>
      <c r="P16">
        <f>'[12]Cumulative Stats'!G92</f>
        <v>3</v>
      </c>
      <c r="Q16">
        <f>'[12]Cumulative Stats'!H92</f>
        <v>0</v>
      </c>
    </row>
    <row r="17" spans="1:17" ht="12.75">
      <c r="A17" t="str">
        <f>'[15]Cumulative Stats'!A74</f>
        <v>Mitchell</v>
      </c>
      <c r="B17" t="s">
        <v>88</v>
      </c>
      <c r="C17">
        <f>'[15]Cumulative Stats'!C74</f>
        <v>81</v>
      </c>
      <c r="D17">
        <f>'[15]Cumulative Stats'!D74</f>
        <v>323</v>
      </c>
      <c r="E17">
        <f>'[15]Cumulative Stats'!E74</f>
        <v>3.9876543209876543</v>
      </c>
      <c r="F17">
        <f>'[15]Cumulative Stats'!F74</f>
        <v>23</v>
      </c>
      <c r="G17">
        <f>'[15]Cumulative Stats'!G74</f>
        <v>1</v>
      </c>
      <c r="H17">
        <f>'[15]Cumulative Stats'!H74</f>
        <v>3</v>
      </c>
      <c r="J17" t="str">
        <f>'[8]Cumulative Stats'!A88</f>
        <v>Lammons</v>
      </c>
      <c r="K17" t="s">
        <v>87</v>
      </c>
      <c r="L17">
        <f>'[8]Cumulative Stats'!C88</f>
        <v>44</v>
      </c>
      <c r="M17">
        <f>'[8]Cumulative Stats'!D88</f>
        <v>586</v>
      </c>
      <c r="N17">
        <f>'[8]Cumulative Stats'!E88</f>
        <v>13.318181818181818</v>
      </c>
      <c r="O17">
        <f>'[8]Cumulative Stats'!F88</f>
        <v>60</v>
      </c>
      <c r="P17">
        <f>'[8]Cumulative Stats'!G88</f>
        <v>4</v>
      </c>
      <c r="Q17">
        <f>'[8]Cumulative Stats'!H88</f>
        <v>1</v>
      </c>
    </row>
    <row r="18" spans="1:17" ht="12.75">
      <c r="A18" t="str">
        <f>'[8]Cumulative Stats'!A72</f>
        <v>Boozer</v>
      </c>
      <c r="B18" t="s">
        <v>87</v>
      </c>
      <c r="C18">
        <f>'[8]Cumulative Stats'!C72</f>
        <v>119</v>
      </c>
      <c r="D18">
        <f>'[8]Cumulative Stats'!D72</f>
        <v>312</v>
      </c>
      <c r="E18">
        <f>'[8]Cumulative Stats'!E72</f>
        <v>2.6218487394957983</v>
      </c>
      <c r="F18">
        <f>'[8]Cumulative Stats'!F72</f>
        <v>48</v>
      </c>
      <c r="G18">
        <f>'[8]Cumulative Stats'!G72</f>
        <v>4</v>
      </c>
      <c r="H18">
        <f>'[8]Cumulative Stats'!H72</f>
        <v>2</v>
      </c>
      <c r="J18" t="str">
        <f>'[14]Cumulative Stats'!A93</f>
        <v>Miller</v>
      </c>
      <c r="K18" t="s">
        <v>94</v>
      </c>
      <c r="L18">
        <f>'[14]Cumulative Stats'!C93</f>
        <v>40</v>
      </c>
      <c r="M18">
        <f>'[14]Cumulative Stats'!D93</f>
        <v>550</v>
      </c>
      <c r="N18">
        <f>'[14]Cumulative Stats'!E93</f>
        <v>13.75</v>
      </c>
      <c r="O18">
        <f>'[14]Cumulative Stats'!F93</f>
        <v>334</v>
      </c>
      <c r="P18">
        <f>'[14]Cumulative Stats'!G93</f>
        <v>3</v>
      </c>
      <c r="Q18">
        <f>'[14]Cumulative Stats'!H93</f>
        <v>1</v>
      </c>
    </row>
    <row r="19" spans="1:17" ht="12.75">
      <c r="A19" t="str">
        <f>'[8]Cumulative Stats'!A73</f>
        <v>Mathis</v>
      </c>
      <c r="B19" t="s">
        <v>87</v>
      </c>
      <c r="C19">
        <f>'[8]Cumulative Stats'!C73</f>
        <v>77</v>
      </c>
      <c r="D19">
        <f>'[8]Cumulative Stats'!D73</f>
        <v>289</v>
      </c>
      <c r="E19">
        <f>'[8]Cumulative Stats'!E73</f>
        <v>3.7532467532467533</v>
      </c>
      <c r="F19">
        <f>'[8]Cumulative Stats'!F73</f>
        <v>21</v>
      </c>
      <c r="G19">
        <f>'[8]Cumulative Stats'!G73</f>
        <v>0</v>
      </c>
      <c r="H19">
        <f>'[8]Cumulative Stats'!H73</f>
        <v>1</v>
      </c>
      <c r="J19" t="str">
        <f>'[9]Cumulative Stats'!A87</f>
        <v>Garron</v>
      </c>
      <c r="K19" t="s">
        <v>110</v>
      </c>
      <c r="L19">
        <f>'[9]Cumulative Stats'!C87</f>
        <v>33</v>
      </c>
      <c r="M19">
        <f>'[9]Cumulative Stats'!D87</f>
        <v>537</v>
      </c>
      <c r="N19">
        <f>'[9]Cumulative Stats'!E87</f>
        <v>16.272727272727273</v>
      </c>
      <c r="O19">
        <f>'[9]Cumulative Stats'!F87</f>
        <v>50</v>
      </c>
      <c r="P19">
        <f>'[9]Cumulative Stats'!G87</f>
        <v>3</v>
      </c>
      <c r="Q19">
        <f>'[9]Cumulative Stats'!H87</f>
        <v>1</v>
      </c>
    </row>
    <row r="20" spans="1:17" ht="12.75">
      <c r="A20" t="str">
        <f>'[2]Cumulative Stats'!A74</f>
        <v>Blanks</v>
      </c>
      <c r="B20" t="s">
        <v>92</v>
      </c>
      <c r="C20">
        <f>'[10]Cumulative Stats'!C74</f>
        <v>76</v>
      </c>
      <c r="D20">
        <f>'[10]Cumulative Stats'!D74</f>
        <v>271</v>
      </c>
      <c r="E20">
        <f>'[10]Cumulative Stats'!E74</f>
        <v>3.5657894736842106</v>
      </c>
      <c r="F20">
        <f>'[10]Cumulative Stats'!F74</f>
        <v>59</v>
      </c>
      <c r="G20">
        <f>'[10]Cumulative Stats'!G74</f>
        <v>1</v>
      </c>
      <c r="H20">
        <f>'[10]Cumulative Stats'!H74</f>
        <v>2</v>
      </c>
      <c r="J20" t="str">
        <f>'[13]Cumulative Stats'!A93</f>
        <v>Burford</v>
      </c>
      <c r="K20" t="s">
        <v>89</v>
      </c>
      <c r="L20">
        <f>'[13]Cumulative Stats'!C93</f>
        <v>28</v>
      </c>
      <c r="M20">
        <f>'[13]Cumulative Stats'!D93</f>
        <v>529</v>
      </c>
      <c r="N20">
        <f>'[13]Cumulative Stats'!E93</f>
        <v>18.892857142857142</v>
      </c>
      <c r="O20">
        <f>'[13]Cumulative Stats'!F93</f>
        <v>55</v>
      </c>
      <c r="P20">
        <f>'[13]Cumulative Stats'!G93</f>
        <v>4</v>
      </c>
      <c r="Q20">
        <f>'[13]Cumulative Stats'!H93</f>
        <v>1</v>
      </c>
    </row>
    <row r="21" spans="1:17" ht="12.75">
      <c r="A21" t="str">
        <f>'[11]Cumulative '!A74</f>
        <v>Price</v>
      </c>
      <c r="B21" t="s">
        <v>91</v>
      </c>
      <c r="C21">
        <f>'[11]Cumulative '!C74</f>
        <v>44</v>
      </c>
      <c r="D21">
        <f>'[11]Cumulative '!D74</f>
        <v>258</v>
      </c>
      <c r="E21">
        <f>'[11]Cumulative '!E74</f>
        <v>5.863636363636363</v>
      </c>
      <c r="F21">
        <f>'[11]Cumulative '!F74</f>
        <v>22</v>
      </c>
      <c r="G21">
        <f>'[11]Cumulative '!G74</f>
        <v>2</v>
      </c>
      <c r="H21">
        <f>'[11]Cumulative '!H74</f>
        <v>1</v>
      </c>
      <c r="J21" t="str">
        <f>'[9]Cumulative Stats'!A93</f>
        <v>Cappelletti</v>
      </c>
      <c r="K21" t="s">
        <v>110</v>
      </c>
      <c r="L21">
        <f>'[9]Cumulative Stats'!C93</f>
        <v>38</v>
      </c>
      <c r="M21">
        <f>'[9]Cumulative Stats'!D93</f>
        <v>509</v>
      </c>
      <c r="N21">
        <f>'[9]Cumulative Stats'!E93</f>
        <v>13.394736842105264</v>
      </c>
      <c r="O21">
        <f>'[9]Cumulative Stats'!F93</f>
        <v>45</v>
      </c>
      <c r="P21">
        <f>'[9]Cumulative Stats'!G93</f>
        <v>3</v>
      </c>
      <c r="Q21">
        <f>'[9]Cumulative Stats'!H93</f>
        <v>1</v>
      </c>
    </row>
    <row r="22" spans="1:17" ht="12.75">
      <c r="A22" t="str">
        <f>'[13]Cumulative Stats'!A75</f>
        <v>Thomas</v>
      </c>
      <c r="B22" t="s">
        <v>89</v>
      </c>
      <c r="C22">
        <f>'[13]Cumulative Stats'!C75</f>
        <v>44</v>
      </c>
      <c r="D22">
        <f>'[13]Cumulative Stats'!D75</f>
        <v>255</v>
      </c>
      <c r="E22">
        <f>'[13]Cumulative Stats'!E75</f>
        <v>5.795454545454546</v>
      </c>
      <c r="F22">
        <f>'[13]Cumulative Stats'!F75</f>
        <v>26</v>
      </c>
      <c r="G22">
        <f>'[13]Cumulative Stats'!G75</f>
        <v>4</v>
      </c>
      <c r="H22">
        <f>'[13]Cumulative Stats'!H75</f>
        <v>0</v>
      </c>
      <c r="J22" t="str">
        <f>'[11]Cumulative '!A87</f>
        <v>Moreau</v>
      </c>
      <c r="K22" t="s">
        <v>91</v>
      </c>
      <c r="L22">
        <f>'[11]Cumulative '!C87</f>
        <v>42</v>
      </c>
      <c r="M22">
        <f>'[11]Cumulative '!D87</f>
        <v>507</v>
      </c>
      <c r="N22">
        <f>'[11]Cumulative '!E87</f>
        <v>12.071428571428571</v>
      </c>
      <c r="O22">
        <f>'[11]Cumulative '!F87</f>
        <v>29</v>
      </c>
      <c r="P22">
        <f>'[11]Cumulative '!G87</f>
        <v>4</v>
      </c>
      <c r="Q22">
        <f>'[11]Cumulative '!H87</f>
        <v>2</v>
      </c>
    </row>
    <row r="23" spans="1:17" ht="12.75">
      <c r="A23" t="str">
        <f>'[15]Cumulative Stats'!A75</f>
        <v>Hickey</v>
      </c>
      <c r="B23" t="s">
        <v>88</v>
      </c>
      <c r="C23">
        <f>'[15]Cumulative Stats'!C75</f>
        <v>73</v>
      </c>
      <c r="D23">
        <f>'[15]Cumulative Stats'!D75</f>
        <v>252</v>
      </c>
      <c r="E23">
        <f>'[15]Cumulative Stats'!E75</f>
        <v>3.452054794520548</v>
      </c>
      <c r="F23">
        <f>'[15]Cumulative Stats'!F75</f>
        <v>12</v>
      </c>
      <c r="G23">
        <f>'[15]Cumulative Stats'!G75</f>
        <v>2</v>
      </c>
      <c r="H23">
        <f>'[15]Cumulative Stats'!H75</f>
        <v>1</v>
      </c>
      <c r="J23" t="str">
        <f>'[14]Cumulative Stats'!A85</f>
        <v>Dixon</v>
      </c>
      <c r="K23" t="s">
        <v>94</v>
      </c>
      <c r="L23">
        <f>'[14]Cumulative Stats'!C85</f>
        <v>50</v>
      </c>
      <c r="M23">
        <f>'[14]Cumulative Stats'!D85</f>
        <v>484</v>
      </c>
      <c r="N23">
        <f>'[14]Cumulative Stats'!E85</f>
        <v>9.68</v>
      </c>
      <c r="O23">
        <f>'[14]Cumulative Stats'!F85</f>
        <v>48</v>
      </c>
      <c r="P23">
        <f>'[14]Cumulative Stats'!G85</f>
        <v>5</v>
      </c>
      <c r="Q23">
        <f>'[14]Cumulative Stats'!H85</f>
        <v>2</v>
      </c>
    </row>
    <row r="24" spans="1:17" ht="12.75">
      <c r="A24" t="str">
        <f>'[8]Cumulative Stats'!A75</f>
        <v>Snell</v>
      </c>
      <c r="B24" t="s">
        <v>87</v>
      </c>
      <c r="C24">
        <f>'[8]Cumulative Stats'!C75</f>
        <v>61</v>
      </c>
      <c r="D24">
        <f>'[8]Cumulative Stats'!D75</f>
        <v>237</v>
      </c>
      <c r="E24">
        <f>'[8]Cumulative Stats'!E75</f>
        <v>3.8852459016393444</v>
      </c>
      <c r="F24">
        <f>'[8]Cumulative Stats'!F75</f>
        <v>25</v>
      </c>
      <c r="G24">
        <f>'[8]Cumulative Stats'!G75</f>
        <v>4</v>
      </c>
      <c r="H24">
        <f>'[8]Cumulative Stats'!H75</f>
        <v>0</v>
      </c>
      <c r="J24" t="str">
        <f>'[13]Cumulative Stats'!A94</f>
        <v>Arbanas</v>
      </c>
      <c r="K24" t="s">
        <v>89</v>
      </c>
      <c r="L24">
        <f>'[13]Cumulative Stats'!C94</f>
        <v>31</v>
      </c>
      <c r="M24">
        <f>'[13]Cumulative Stats'!D94</f>
        <v>465</v>
      </c>
      <c r="N24">
        <f>'[13]Cumulative Stats'!E94</f>
        <v>15</v>
      </c>
      <c r="O24">
        <f>'[13]Cumulative Stats'!F94</f>
        <v>280</v>
      </c>
      <c r="P24">
        <f>'[13]Cumulative Stats'!G94</f>
        <v>2</v>
      </c>
      <c r="Q24">
        <f>'[13]Cumulative Stats'!H94</f>
        <v>0</v>
      </c>
    </row>
    <row r="25" spans="1:17" ht="12.75">
      <c r="A25" t="str">
        <f>'[9]Cumulative Stats'!A73</f>
        <v>Garron</v>
      </c>
      <c r="B25" t="s">
        <v>110</v>
      </c>
      <c r="C25">
        <f>'[9]Cumulative Stats'!C73</f>
        <v>50</v>
      </c>
      <c r="D25">
        <f>'[9]Cumulative Stats'!D73</f>
        <v>237</v>
      </c>
      <c r="E25">
        <f>'[9]Cumulative Stats'!E73</f>
        <v>4.74</v>
      </c>
      <c r="F25">
        <f>'[9]Cumulative Stats'!F73</f>
        <v>21</v>
      </c>
      <c r="G25">
        <f>'[9]Cumulative Stats'!G73</f>
        <v>0</v>
      </c>
      <c r="H25">
        <f>'[9]Cumulative Stats'!H73</f>
        <v>2</v>
      </c>
      <c r="J25" t="str">
        <f>'[12]Cumulative Stats'!A94</f>
        <v>Powell</v>
      </c>
      <c r="K25" t="s">
        <v>90</v>
      </c>
      <c r="L25">
        <f>'[12]Cumulative Stats'!C94</f>
        <v>26</v>
      </c>
      <c r="M25">
        <f>'[12]Cumulative Stats'!D94</f>
        <v>415</v>
      </c>
      <c r="N25">
        <f>'[12]Cumulative Stats'!E94</f>
        <v>15.961538461538462</v>
      </c>
      <c r="O25">
        <f>'[12]Cumulative Stats'!F94</f>
        <v>181</v>
      </c>
      <c r="P25">
        <f>'[12]Cumulative Stats'!G94</f>
        <v>2</v>
      </c>
      <c r="Q25">
        <f>'[12]Cumulative Stats'!H94</f>
        <v>1</v>
      </c>
    </row>
    <row r="26" spans="1:17" ht="12.75">
      <c r="A26" t="str">
        <f>'[11]Cumulative '!A72</f>
        <v>Mitchell</v>
      </c>
      <c r="B26" t="s">
        <v>91</v>
      </c>
      <c r="C26">
        <f>'[11]Cumulative '!C72</f>
        <v>97</v>
      </c>
      <c r="D26">
        <f>'[11]Cumulative '!D72</f>
        <v>232</v>
      </c>
      <c r="E26">
        <f>'[11]Cumulative '!E72</f>
        <v>2.3917525773195876</v>
      </c>
      <c r="F26">
        <f>'[11]Cumulative '!F72</f>
        <v>45</v>
      </c>
      <c r="G26">
        <f>'[11]Cumulative '!G72</f>
        <v>4</v>
      </c>
      <c r="H26">
        <f>'[11]Cumulative '!H72</f>
        <v>5</v>
      </c>
      <c r="J26" t="str">
        <f>'[12]Cumulative Stats'!A93</f>
        <v>Masters</v>
      </c>
      <c r="K26" t="s">
        <v>90</v>
      </c>
      <c r="L26">
        <f>'[12]Cumulative Stats'!C93</f>
        <v>37</v>
      </c>
      <c r="M26">
        <f>'[12]Cumulative Stats'!D93</f>
        <v>384</v>
      </c>
      <c r="N26">
        <f>'[12]Cumulative Stats'!E93</f>
        <v>10.378378378378379</v>
      </c>
      <c r="O26">
        <f>'[12]Cumulative Stats'!F93</f>
        <v>50</v>
      </c>
      <c r="P26">
        <f>'[12]Cumulative Stats'!G93</f>
        <v>2</v>
      </c>
      <c r="Q26">
        <f>'[12]Cumulative Stats'!H93</f>
        <v>4</v>
      </c>
    </row>
    <row r="27" spans="1:17" ht="12.75">
      <c r="A27" t="str">
        <f>'[15]Cumulative Stats'!A73</f>
        <v>Hayes</v>
      </c>
      <c r="B27" t="s">
        <v>88</v>
      </c>
      <c r="C27">
        <f>'[15]Cumulative Stats'!C73</f>
        <v>79</v>
      </c>
      <c r="D27">
        <f>'[15]Cumulative Stats'!D73</f>
        <v>230</v>
      </c>
      <c r="E27">
        <f>'[15]Cumulative Stats'!E73</f>
        <v>2.911392405063291</v>
      </c>
      <c r="F27">
        <f>'[15]Cumulative Stats'!F73</f>
        <v>21</v>
      </c>
      <c r="G27">
        <f>'[15]Cumulative Stats'!G73</f>
        <v>2</v>
      </c>
      <c r="H27">
        <f>'[15]Cumulative Stats'!H73</f>
        <v>4</v>
      </c>
      <c r="J27" t="str">
        <f>'[10]Cumulative Stats'!A86</f>
        <v>Granger</v>
      </c>
      <c r="K27" t="s">
        <v>92</v>
      </c>
      <c r="L27">
        <f>'[10]Cumulative Stats'!C86</f>
        <v>45</v>
      </c>
      <c r="M27">
        <f>'[10]Cumulative Stats'!D86</f>
        <v>380</v>
      </c>
      <c r="N27">
        <f>'[10]Cumulative Stats'!E86</f>
        <v>8.444444444444445</v>
      </c>
      <c r="O27">
        <f>'[10]Cumulative Stats'!F86</f>
        <v>43</v>
      </c>
      <c r="P27">
        <f>'[10]Cumulative Stats'!G86</f>
        <v>3</v>
      </c>
      <c r="Q27">
        <f>'[10]Cumulative Stats'!H86</f>
        <v>0</v>
      </c>
    </row>
    <row r="28" spans="1:17" ht="12.75">
      <c r="A28" t="str">
        <f>'[11]Cumulative '!A75</f>
        <v>Auer</v>
      </c>
      <c r="B28" t="s">
        <v>91</v>
      </c>
      <c r="C28">
        <f>'[11]Cumulative '!C75</f>
        <v>50</v>
      </c>
      <c r="D28">
        <f>'[11]Cumulative '!D75</f>
        <v>225</v>
      </c>
      <c r="E28">
        <f>'[11]Cumulative '!E75</f>
        <v>4.5</v>
      </c>
      <c r="F28">
        <f>'[11]Cumulative '!F75</f>
        <v>26</v>
      </c>
      <c r="G28">
        <f>'[11]Cumulative '!G75</f>
        <v>2</v>
      </c>
      <c r="H28">
        <f>'[11]Cumulative '!H75</f>
        <v>1</v>
      </c>
      <c r="J28" t="str">
        <f>'[14]Cumulative Stats'!A90</f>
        <v>Wells</v>
      </c>
      <c r="K28" t="s">
        <v>94</v>
      </c>
      <c r="L28">
        <f>'[14]Cumulative Stats'!C90</f>
        <v>13</v>
      </c>
      <c r="M28">
        <f>'[14]Cumulative Stats'!D90</f>
        <v>363</v>
      </c>
      <c r="N28">
        <f>'[14]Cumulative Stats'!E90</f>
        <v>27.923076923076923</v>
      </c>
      <c r="O28">
        <f>'[14]Cumulative Stats'!F90</f>
        <v>54</v>
      </c>
      <c r="P28">
        <f>'[14]Cumulative Stats'!G90</f>
        <v>2</v>
      </c>
      <c r="Q28">
        <f>'[14]Cumulative Stats'!H90</f>
        <v>0</v>
      </c>
    </row>
    <row r="29" spans="1:17" ht="12.75">
      <c r="A29" t="str">
        <f>'[14]Cumulative Stats'!A76</f>
        <v>L.Todd</v>
      </c>
      <c r="B29" t="s">
        <v>94</v>
      </c>
      <c r="C29">
        <f>'[14]Cumulative Stats'!C76</f>
        <v>44</v>
      </c>
      <c r="D29">
        <f>'[14]Cumulative Stats'!D76</f>
        <v>130</v>
      </c>
      <c r="E29">
        <f>'[14]Cumulative Stats'!E76</f>
        <v>2.9545454545454546</v>
      </c>
      <c r="F29">
        <f>'[14]Cumulative Stats'!F76</f>
        <v>35</v>
      </c>
      <c r="G29">
        <f>'[14]Cumulative Stats'!G76</f>
        <v>1</v>
      </c>
      <c r="H29">
        <f>'[14]Cumulative Stats'!H76</f>
        <v>0</v>
      </c>
      <c r="J29" t="str">
        <f>'[14]Cumulative Stats'!A86</f>
        <v>Daniels</v>
      </c>
      <c r="K29" t="s">
        <v>94</v>
      </c>
      <c r="L29">
        <f>'[14]Cumulative Stats'!C86</f>
        <v>23</v>
      </c>
      <c r="M29">
        <f>'[14]Cumulative Stats'!D86</f>
        <v>353</v>
      </c>
      <c r="N29">
        <f>'[14]Cumulative Stats'!E86</f>
        <v>15.347826086956522</v>
      </c>
      <c r="O29">
        <f>'[14]Cumulative Stats'!F86</f>
        <v>49</v>
      </c>
      <c r="P29">
        <f>'[14]Cumulative Stats'!G86</f>
        <v>2</v>
      </c>
      <c r="Q29">
        <f>'[14]Cumulative Stats'!H86</f>
        <v>0</v>
      </c>
    </row>
    <row r="30" spans="1:17" ht="12.75">
      <c r="A30" t="str">
        <f>'[7]Cumulative Stats'!A73</f>
        <v>Lynch</v>
      </c>
      <c r="B30" t="s">
        <v>92</v>
      </c>
      <c r="C30">
        <f>'[10]Cumulative Stats'!C75</f>
        <v>28</v>
      </c>
      <c r="D30">
        <f>'[10]Cumulative Stats'!D75</f>
        <v>124</v>
      </c>
      <c r="E30">
        <f>'[10]Cumulative Stats'!E75</f>
        <v>4.428571428571429</v>
      </c>
      <c r="F30">
        <f>'[10]Cumulative Stats'!F75</f>
        <v>23</v>
      </c>
      <c r="G30">
        <f>'[10]Cumulative Stats'!G75</f>
        <v>0</v>
      </c>
      <c r="H30">
        <f>'[10]Cumulative Stats'!H75</f>
        <v>0</v>
      </c>
      <c r="J30" t="str">
        <f>'[9]Cumulative Stats'!A86</f>
        <v>Nance</v>
      </c>
      <c r="K30" t="s">
        <v>110</v>
      </c>
      <c r="L30">
        <f>'[9]Cumulative Stats'!C86</f>
        <v>30</v>
      </c>
      <c r="M30">
        <f>'[9]Cumulative Stats'!D86</f>
        <v>325</v>
      </c>
      <c r="N30">
        <f>'[9]Cumulative Stats'!E86</f>
        <v>10.833333333333334</v>
      </c>
      <c r="O30">
        <f>'[9]Cumulative Stats'!F86</f>
        <v>36</v>
      </c>
      <c r="P30">
        <f>'[9]Cumulative Stats'!G86</f>
        <v>1</v>
      </c>
      <c r="Q30">
        <f>'[9]Cumulative Stats'!H86</f>
        <v>0</v>
      </c>
    </row>
    <row r="31" spans="1:17" ht="12.75">
      <c r="A31" t="str">
        <f>'[11]Cumulative '!A77</f>
        <v>Griese</v>
      </c>
      <c r="B31" t="s">
        <v>91</v>
      </c>
      <c r="C31">
        <f>'[11]Cumulative '!C77</f>
        <v>37</v>
      </c>
      <c r="D31">
        <f>'[11]Cumulative '!D77</f>
        <v>121</v>
      </c>
      <c r="E31">
        <f>'[11]Cumulative '!E77</f>
        <v>3.27027027027027</v>
      </c>
      <c r="F31">
        <f>'[11]Cumulative '!F77</f>
        <v>94</v>
      </c>
      <c r="G31">
        <f>'[11]Cumulative '!G77</f>
        <v>0</v>
      </c>
      <c r="H31">
        <f>'[11]Cumulative '!H77</f>
        <v>0</v>
      </c>
      <c r="J31" t="str">
        <f>'[11]Cumulative '!A88</f>
        <v>Twilley</v>
      </c>
      <c r="K31" t="s">
        <v>91</v>
      </c>
      <c r="L31">
        <f>'[11]Cumulative '!C88</f>
        <v>24</v>
      </c>
      <c r="M31">
        <f>'[11]Cumulative '!D88</f>
        <v>306</v>
      </c>
      <c r="N31">
        <f>'[11]Cumulative '!E88</f>
        <v>12.75</v>
      </c>
      <c r="O31">
        <f>'[11]Cumulative '!F88</f>
        <v>42</v>
      </c>
      <c r="P31">
        <f>'[11]Cumulative '!G88</f>
        <v>1</v>
      </c>
      <c r="Q31">
        <f>'[11]Cumulative '!H88</f>
        <v>1</v>
      </c>
    </row>
    <row r="32" spans="1:17" ht="12.75">
      <c r="A32" t="str">
        <f>'[11]Cumulative '!A76</f>
        <v>Harper</v>
      </c>
      <c r="B32" t="s">
        <v>91</v>
      </c>
      <c r="C32">
        <f>'[11]Cumulative '!C76</f>
        <v>46</v>
      </c>
      <c r="D32">
        <f>'[11]Cumulative '!D76</f>
        <v>120</v>
      </c>
      <c r="E32">
        <f>'[11]Cumulative '!E76</f>
        <v>2.608695652173913</v>
      </c>
      <c r="F32">
        <f>'[11]Cumulative '!F76</f>
        <v>65</v>
      </c>
      <c r="G32">
        <f>'[11]Cumulative '!G76</f>
        <v>0</v>
      </c>
      <c r="H32">
        <f>'[11]Cumulative '!H76</f>
        <v>2</v>
      </c>
      <c r="J32" t="str">
        <f>'[11]Cumulative '!A93</f>
        <v>Harper</v>
      </c>
      <c r="K32" t="s">
        <v>91</v>
      </c>
      <c r="L32">
        <f>'[11]Cumulative '!C93</f>
        <v>16</v>
      </c>
      <c r="M32">
        <f>'[11]Cumulative '!D93</f>
        <v>291</v>
      </c>
      <c r="N32">
        <f>'[11]Cumulative '!E93</f>
        <v>18.1875</v>
      </c>
      <c r="O32">
        <f>'[11]Cumulative '!F93</f>
        <v>42</v>
      </c>
      <c r="P32">
        <f>'[11]Cumulative '!G93</f>
        <v>2</v>
      </c>
      <c r="Q32">
        <f>'[11]Cumulative '!H93</f>
        <v>0</v>
      </c>
    </row>
    <row r="33" spans="1:17" ht="12.75">
      <c r="A33" t="str">
        <f>'[13]Cumulative Stats'!A76</f>
        <v>Dawson</v>
      </c>
      <c r="B33" t="s">
        <v>89</v>
      </c>
      <c r="C33">
        <f>'[13]Cumulative Stats'!C76</f>
        <v>35</v>
      </c>
      <c r="D33">
        <f>'[13]Cumulative Stats'!D76</f>
        <v>119</v>
      </c>
      <c r="E33">
        <f>'[13]Cumulative Stats'!E76</f>
        <v>3.4</v>
      </c>
      <c r="F33">
        <f>'[13]Cumulative Stats'!F76</f>
        <v>122</v>
      </c>
      <c r="G33">
        <f>'[13]Cumulative Stats'!G76</f>
        <v>0</v>
      </c>
      <c r="H33">
        <f>'[13]Cumulative Stats'!H76</f>
        <v>0</v>
      </c>
      <c r="J33" t="str">
        <f>'[8]Cumulative Stats'!A91</f>
        <v>Mathis</v>
      </c>
      <c r="K33" t="s">
        <v>87</v>
      </c>
      <c r="L33">
        <f>'[8]Cumulative Stats'!C91</f>
        <v>12</v>
      </c>
      <c r="M33">
        <f>'[8]Cumulative Stats'!D91</f>
        <v>286</v>
      </c>
      <c r="N33">
        <f>'[8]Cumulative Stats'!E91</f>
        <v>23.833333333333332</v>
      </c>
      <c r="O33">
        <f>'[8]Cumulative Stats'!F91</f>
        <v>52</v>
      </c>
      <c r="P33">
        <f>'[8]Cumulative Stats'!G91</f>
        <v>0</v>
      </c>
      <c r="Q33">
        <f>'[8]Cumulative Stats'!H91</f>
        <v>1</v>
      </c>
    </row>
    <row r="34" spans="1:17" ht="12.75">
      <c r="A34" t="str">
        <f>'[8]Cumulative Stats'!A74</f>
        <v>Smolinski</v>
      </c>
      <c r="B34" t="s">
        <v>87</v>
      </c>
      <c r="C34">
        <f>'[8]Cumulative Stats'!C74</f>
        <v>64</v>
      </c>
      <c r="D34">
        <f>'[8]Cumulative Stats'!D74</f>
        <v>115</v>
      </c>
      <c r="E34">
        <f>'[8]Cumulative Stats'!E74</f>
        <v>1.796875</v>
      </c>
      <c r="F34">
        <f>'[8]Cumulative Stats'!F74</f>
        <v>12</v>
      </c>
      <c r="G34">
        <f>'[8]Cumulative Stats'!G74</f>
        <v>1</v>
      </c>
      <c r="H34">
        <f>'[8]Cumulative Stats'!H74</f>
        <v>0</v>
      </c>
      <c r="J34" t="str">
        <f>'[12]Cumulative Stats'!A86</f>
        <v>Lincoln</v>
      </c>
      <c r="K34" t="s">
        <v>90</v>
      </c>
      <c r="L34">
        <f>'[12]Cumulative Stats'!C86</f>
        <v>26</v>
      </c>
      <c r="M34">
        <f>'[12]Cumulative Stats'!D86</f>
        <v>266</v>
      </c>
      <c r="N34">
        <f>'[12]Cumulative Stats'!E86</f>
        <v>10.23076923076923</v>
      </c>
      <c r="O34">
        <f>'[12]Cumulative Stats'!F86</f>
        <v>31</v>
      </c>
      <c r="P34">
        <f>'[12]Cumulative Stats'!G86</f>
        <v>3</v>
      </c>
      <c r="Q34">
        <f>'[12]Cumulative Stats'!H86</f>
        <v>1</v>
      </c>
    </row>
    <row r="35" spans="1:17" ht="12.75">
      <c r="A35" t="str">
        <f>'[14]Cumulative Stats'!A78</f>
        <v>Banks</v>
      </c>
      <c r="B35" t="s">
        <v>94</v>
      </c>
      <c r="C35">
        <f>'[14]Cumulative Stats'!C78</f>
        <v>21</v>
      </c>
      <c r="D35">
        <f>'[14]Cumulative Stats'!D78</f>
        <v>107</v>
      </c>
      <c r="E35">
        <f>'[14]Cumulative Stats'!E78</f>
        <v>5.095238095238095</v>
      </c>
      <c r="F35">
        <f>'[14]Cumulative Stats'!F78</f>
        <v>83</v>
      </c>
      <c r="G35">
        <f>'[14]Cumulative Stats'!G78</f>
        <v>0</v>
      </c>
      <c r="H35">
        <f>'[14]Cumulative Stats'!H78</f>
        <v>0</v>
      </c>
      <c r="J35" t="str">
        <f>'[16]Cumulative Stats'!A87</f>
        <v>Hubbert</v>
      </c>
      <c r="K35" t="s">
        <v>93</v>
      </c>
      <c r="L35">
        <f>'[16]Cumulative Stats'!C87</f>
        <v>23</v>
      </c>
      <c r="M35">
        <f>'[16]Cumulative Stats'!D87</f>
        <v>258</v>
      </c>
      <c r="N35">
        <f>'[16]Cumulative Stats'!E87</f>
        <v>11.217391304347826</v>
      </c>
      <c r="O35">
        <f>'[16]Cumulative Stats'!F87</f>
        <v>37</v>
      </c>
      <c r="P35">
        <f>'[16]Cumulative Stats'!G87</f>
        <v>2</v>
      </c>
      <c r="Q35">
        <f>'[16]Cumulative Stats'!H87</f>
        <v>0</v>
      </c>
    </row>
    <row r="36" spans="1:17" ht="12.75">
      <c r="A36" t="str">
        <f>'[11]Cumulative '!A73</f>
        <v>Haynes</v>
      </c>
      <c r="B36" t="s">
        <v>91</v>
      </c>
      <c r="C36">
        <f>'[11]Cumulative '!C73</f>
        <v>56</v>
      </c>
      <c r="D36">
        <f>'[11]Cumulative '!D73</f>
        <v>106</v>
      </c>
      <c r="E36">
        <f>'[11]Cumulative '!E73</f>
        <v>1.8928571428571428</v>
      </c>
      <c r="F36">
        <f>'[11]Cumulative '!F73</f>
        <v>16</v>
      </c>
      <c r="G36">
        <f>'[11]Cumulative '!G73</f>
        <v>1</v>
      </c>
      <c r="H36">
        <f>'[11]Cumulative '!H73</f>
        <v>4</v>
      </c>
      <c r="J36" t="str">
        <f>'[10]Cumulative Stats'!A90</f>
        <v>Frazier</v>
      </c>
      <c r="K36" t="s">
        <v>92</v>
      </c>
      <c r="L36">
        <f>'[10]Cumulative Stats'!C90</f>
        <v>26</v>
      </c>
      <c r="M36">
        <f>'[10]Cumulative Stats'!D90</f>
        <v>236</v>
      </c>
      <c r="N36">
        <f>'[10]Cumulative Stats'!E90</f>
        <v>9.076923076923077</v>
      </c>
      <c r="O36">
        <f>'[10]Cumulative Stats'!F90</f>
        <v>26</v>
      </c>
      <c r="P36">
        <f>'[10]Cumulative Stats'!G90</f>
        <v>2</v>
      </c>
      <c r="Q36">
        <f>'[10]Cumulative Stats'!H90</f>
        <v>0</v>
      </c>
    </row>
    <row r="37" spans="1:17" ht="12.75">
      <c r="A37" t="str">
        <f>'[16]Cumulative Stats'!A75</f>
        <v>Hadl</v>
      </c>
      <c r="B37" t="s">
        <v>93</v>
      </c>
      <c r="C37">
        <f>'[16]Cumulative Stats'!C75</f>
        <v>37</v>
      </c>
      <c r="D37">
        <f>'[16]Cumulative Stats'!D75</f>
        <v>106</v>
      </c>
      <c r="E37">
        <f>'[16]Cumulative Stats'!E75</f>
        <v>2.864864864864865</v>
      </c>
      <c r="F37">
        <f>'[16]Cumulative Stats'!F75</f>
        <v>21</v>
      </c>
      <c r="G37">
        <f>'[16]Cumulative Stats'!G75</f>
        <v>0</v>
      </c>
      <c r="H37">
        <f>'[16]Cumulative Stats'!H75</f>
        <v>0</v>
      </c>
      <c r="J37" t="str">
        <f>'[11]Cumulative '!A90</f>
        <v>Mitchell</v>
      </c>
      <c r="K37" t="s">
        <v>91</v>
      </c>
      <c r="L37">
        <f>'[11]Cumulative '!C90</f>
        <v>21</v>
      </c>
      <c r="M37">
        <f>'[11]Cumulative '!D90</f>
        <v>236</v>
      </c>
      <c r="N37">
        <f>'[11]Cumulative '!E90</f>
        <v>11.238095238095237</v>
      </c>
      <c r="O37">
        <f>'[11]Cumulative '!F90</f>
        <v>27</v>
      </c>
      <c r="P37">
        <f>'[11]Cumulative '!G90</f>
        <v>1</v>
      </c>
      <c r="Q37">
        <f>'[11]Cumulative '!H90</f>
        <v>1</v>
      </c>
    </row>
    <row r="38" spans="1:17" ht="12.75">
      <c r="A38" t="str">
        <f>'[12]Cumulative Stats'!A74</f>
        <v>Burnett</v>
      </c>
      <c r="B38" t="s">
        <v>90</v>
      </c>
      <c r="C38">
        <f>'[12]Cumulative Stats'!C74</f>
        <v>39</v>
      </c>
      <c r="D38">
        <f>'[12]Cumulative Stats'!D74</f>
        <v>104</v>
      </c>
      <c r="E38">
        <f>'[12]Cumulative Stats'!E74</f>
        <v>2.6666666666666665</v>
      </c>
      <c r="F38">
        <f>'[12]Cumulative Stats'!F74</f>
        <v>35</v>
      </c>
      <c r="G38">
        <f>'[12]Cumulative Stats'!G74</f>
        <v>0</v>
      </c>
      <c r="H38">
        <f>'[12]Cumulative Stats'!H74</f>
        <v>3</v>
      </c>
      <c r="J38" t="str">
        <f>'[16]Cumulative Stats'!A86</f>
        <v>Post</v>
      </c>
      <c r="K38" t="s">
        <v>93</v>
      </c>
      <c r="L38">
        <f>'[16]Cumulative Stats'!C86</f>
        <v>20</v>
      </c>
      <c r="M38">
        <f>'[16]Cumulative Stats'!D86</f>
        <v>231</v>
      </c>
      <c r="N38">
        <f>'[16]Cumulative Stats'!E86</f>
        <v>11.55</v>
      </c>
      <c r="O38">
        <f>'[16]Cumulative Stats'!F86</f>
        <v>70</v>
      </c>
      <c r="P38">
        <f>'[16]Cumulative Stats'!G86</f>
        <v>1</v>
      </c>
      <c r="Q38">
        <f>'[16]Cumulative Stats'!H86</f>
        <v>0</v>
      </c>
    </row>
    <row r="39" spans="1:17" ht="12.75">
      <c r="A39" t="str">
        <f>'[8]Cumulative Stats'!A76</f>
        <v>Billy Joe</v>
      </c>
      <c r="B39" t="s">
        <v>87</v>
      </c>
      <c r="C39">
        <f>'[8]Cumulative Stats'!C76</f>
        <v>31</v>
      </c>
      <c r="D39">
        <f>'[8]Cumulative Stats'!D76</f>
        <v>104</v>
      </c>
      <c r="E39">
        <f>'[8]Cumulative Stats'!E76</f>
        <v>3.3548387096774195</v>
      </c>
      <c r="F39">
        <f>'[8]Cumulative Stats'!F76</f>
        <v>46</v>
      </c>
      <c r="G39">
        <f>'[8]Cumulative Stats'!G76</f>
        <v>2</v>
      </c>
      <c r="H39">
        <f>'[8]Cumulative Stats'!H76</f>
        <v>0</v>
      </c>
      <c r="J39" t="str">
        <f>'[12]Cumulative Stats'!A95</f>
        <v>Ledbetter</v>
      </c>
      <c r="K39" t="s">
        <v>90</v>
      </c>
      <c r="L39">
        <f>'[12]Cumulative Stats'!C95</f>
        <v>9</v>
      </c>
      <c r="M39">
        <f>'[12]Cumulative Stats'!D95</f>
        <v>227</v>
      </c>
      <c r="N39">
        <f>'[12]Cumulative Stats'!E95</f>
        <v>25.22222222222222</v>
      </c>
      <c r="O39">
        <f>'[12]Cumulative Stats'!F95</f>
        <v>154</v>
      </c>
      <c r="P39">
        <f>'[12]Cumulative Stats'!G95</f>
        <v>1</v>
      </c>
      <c r="Q39">
        <f>'[12]Cumulative Stats'!H95</f>
        <v>3</v>
      </c>
    </row>
    <row r="40" spans="1:17" ht="12.75">
      <c r="A40" t="str">
        <f>'[16]Cumulative Stats'!A77</f>
        <v>Smith</v>
      </c>
      <c r="B40" t="s">
        <v>93</v>
      </c>
      <c r="C40">
        <f>'[16]Cumulative Stats'!C77</f>
        <v>22</v>
      </c>
      <c r="D40">
        <f>'[16]Cumulative Stats'!D77</f>
        <v>104</v>
      </c>
      <c r="E40">
        <f>'[16]Cumulative Stats'!E77</f>
        <v>4.7272727272727275</v>
      </c>
      <c r="F40">
        <f>'[16]Cumulative Stats'!F77</f>
        <v>18</v>
      </c>
      <c r="G40">
        <f>'[16]Cumulative Stats'!G77</f>
        <v>1</v>
      </c>
      <c r="H40">
        <f>'[16]Cumulative Stats'!H77</f>
        <v>0</v>
      </c>
      <c r="J40" t="str">
        <f>'[8]Cumulative Stats'!A90</f>
        <v>Boozer</v>
      </c>
      <c r="K40" t="s">
        <v>87</v>
      </c>
      <c r="L40">
        <f>'[8]Cumulative Stats'!C90</f>
        <v>13</v>
      </c>
      <c r="M40">
        <f>'[8]Cumulative Stats'!D90</f>
        <v>213</v>
      </c>
      <c r="N40">
        <f>'[8]Cumulative Stats'!E90</f>
        <v>16.384615384615383</v>
      </c>
      <c r="O40">
        <f>'[8]Cumulative Stats'!F90</f>
        <v>52</v>
      </c>
      <c r="P40">
        <f>'[8]Cumulative Stats'!G90</f>
        <v>1</v>
      </c>
      <c r="Q40">
        <f>'[8]Cumulative Stats'!H90</f>
        <v>1</v>
      </c>
    </row>
    <row r="41" spans="1:17" ht="12.75">
      <c r="A41" t="str">
        <f>'[1]Cumulative Stats'!$A$74</f>
        <v>Mathis</v>
      </c>
      <c r="B41" t="s">
        <v>92</v>
      </c>
      <c r="C41">
        <f>'[10]Cumulative Stats'!C76</f>
        <v>28</v>
      </c>
      <c r="D41">
        <f>'[10]Cumulative Stats'!D76</f>
        <v>99</v>
      </c>
      <c r="E41">
        <f>'[10]Cumulative Stats'!E76</f>
        <v>3.5357142857142856</v>
      </c>
      <c r="F41">
        <f>'[10]Cumulative Stats'!F76</f>
        <v>39</v>
      </c>
      <c r="G41">
        <f>'[10]Cumulative Stats'!G76</f>
        <v>0</v>
      </c>
      <c r="H41">
        <f>'[10]Cumulative Stats'!H76</f>
        <v>2</v>
      </c>
      <c r="J41" t="str">
        <f>'[11]Cumulative '!A91</f>
        <v>Auer</v>
      </c>
      <c r="K41" t="s">
        <v>91</v>
      </c>
      <c r="L41">
        <f>'[11]Cumulative '!C91</f>
        <v>18</v>
      </c>
      <c r="M41">
        <f>'[11]Cumulative '!D91</f>
        <v>207</v>
      </c>
      <c r="N41">
        <f>'[11]Cumulative '!E91</f>
        <v>11.5</v>
      </c>
      <c r="O41">
        <f>'[11]Cumulative '!F91</f>
        <v>68</v>
      </c>
      <c r="P41">
        <f>'[11]Cumulative '!G91</f>
        <v>1</v>
      </c>
      <c r="Q41">
        <f>'[11]Cumulative '!H91</f>
        <v>3</v>
      </c>
    </row>
    <row r="42" spans="1:17" ht="12.75">
      <c r="A42" t="str">
        <f>'[8]Cumulative Stats'!A77</f>
        <v>Haynes</v>
      </c>
      <c r="B42" t="s">
        <v>87</v>
      </c>
      <c r="C42">
        <f>'[8]Cumulative Stats'!C77</f>
        <v>16</v>
      </c>
      <c r="D42">
        <f>'[8]Cumulative Stats'!D77</f>
        <v>72</v>
      </c>
      <c r="E42">
        <f>'[8]Cumulative Stats'!E77</f>
        <v>4.5</v>
      </c>
      <c r="F42">
        <f>'[8]Cumulative Stats'!F77</f>
        <v>27</v>
      </c>
      <c r="G42">
        <f>'[8]Cumulative Stats'!G77</f>
        <v>1</v>
      </c>
      <c r="H42">
        <f>'[8]Cumulative Stats'!H77</f>
        <v>1</v>
      </c>
      <c r="J42" t="str">
        <f>'[10]Cumulative Stats'!A91</f>
        <v>Taylor</v>
      </c>
      <c r="K42" t="s">
        <v>92</v>
      </c>
      <c r="L42">
        <f>'[10]Cumulative Stats'!C91</f>
        <v>19</v>
      </c>
      <c r="M42">
        <f>'[10]Cumulative Stats'!D91</f>
        <v>205</v>
      </c>
      <c r="N42">
        <f>'[10]Cumulative Stats'!E91</f>
        <v>10.789473684210526</v>
      </c>
      <c r="O42">
        <f>'[10]Cumulative Stats'!F91</f>
        <v>29</v>
      </c>
      <c r="P42">
        <f>'[10]Cumulative Stats'!G91</f>
        <v>0</v>
      </c>
      <c r="Q42">
        <f>'[10]Cumulative Stats'!H91</f>
        <v>0</v>
      </c>
    </row>
    <row r="43" spans="1:17" ht="12.75">
      <c r="A43" t="str">
        <f>'[12]Cumulative Stats'!A75</f>
        <v>Kemp</v>
      </c>
      <c r="B43" t="s">
        <v>90</v>
      </c>
      <c r="C43">
        <f>'[12]Cumulative Stats'!C75</f>
        <v>29</v>
      </c>
      <c r="D43">
        <f>'[12]Cumulative Stats'!D75</f>
        <v>66</v>
      </c>
      <c r="E43">
        <f>'[12]Cumulative Stats'!E75</f>
        <v>2.2758620689655173</v>
      </c>
      <c r="F43">
        <f>'[12]Cumulative Stats'!F75</f>
        <v>17</v>
      </c>
      <c r="G43">
        <f>'[12]Cumulative Stats'!G75</f>
        <v>0</v>
      </c>
      <c r="H43">
        <f>'[12]Cumulative Stats'!H75</f>
        <v>2</v>
      </c>
      <c r="J43" t="str">
        <f>'[11]Cumulative '!A97</f>
        <v>Noonan</v>
      </c>
      <c r="K43" t="s">
        <v>91</v>
      </c>
      <c r="L43">
        <f>'[11]Cumulative '!C97</f>
        <v>12</v>
      </c>
      <c r="M43">
        <f>'[11]Cumulative '!D97</f>
        <v>198</v>
      </c>
      <c r="N43">
        <f>'[11]Cumulative '!E97</f>
        <v>16.5</v>
      </c>
      <c r="O43">
        <f>'[11]Cumulative '!F97</f>
        <v>116</v>
      </c>
      <c r="P43">
        <f>'[11]Cumulative '!G97</f>
        <v>1</v>
      </c>
      <c r="Q43">
        <f>'[11]Cumulative '!H97</f>
        <v>0</v>
      </c>
    </row>
    <row r="44" spans="1:17" ht="12.75">
      <c r="A44" t="str">
        <f>'[16]Cumulative Stats'!A74</f>
        <v>Foster</v>
      </c>
      <c r="B44" t="s">
        <v>93</v>
      </c>
      <c r="C44">
        <f>'[16]Cumulative Stats'!C74</f>
        <v>38</v>
      </c>
      <c r="D44">
        <f>'[16]Cumulative Stats'!D74</f>
        <v>65</v>
      </c>
      <c r="E44">
        <f>'[16]Cumulative Stats'!E74</f>
        <v>1.7105263157894737</v>
      </c>
      <c r="F44">
        <f>'[16]Cumulative Stats'!F74</f>
        <v>7</v>
      </c>
      <c r="G44">
        <f>'[16]Cumulative Stats'!G74</f>
        <v>2</v>
      </c>
      <c r="H44">
        <f>'[16]Cumulative Stats'!H74</f>
        <v>0</v>
      </c>
      <c r="J44" t="str">
        <f>'[15]Cumulative Stats'!A94</f>
        <v>Beer</v>
      </c>
      <c r="K44" t="s">
        <v>88</v>
      </c>
      <c r="L44">
        <f>'[15]Cumulative Stats'!C94</f>
        <v>13</v>
      </c>
      <c r="M44">
        <f>'[15]Cumulative Stats'!D94</f>
        <v>179</v>
      </c>
      <c r="N44">
        <f>'[15]Cumulative Stats'!E94</f>
        <v>13.76923076923077</v>
      </c>
      <c r="O44">
        <f>'[15]Cumulative Stats'!F94</f>
        <v>112</v>
      </c>
      <c r="P44">
        <f>'[15]Cumulative Stats'!G94</f>
        <v>0</v>
      </c>
      <c r="Q44">
        <f>'[15]Cumulative Stats'!H94</f>
        <v>2</v>
      </c>
    </row>
    <row r="45" spans="1:17" ht="12.75">
      <c r="A45" t="str">
        <f>'[9]Cumulative Stats'!A76</f>
        <v>Parilli</v>
      </c>
      <c r="B45" t="s">
        <v>110</v>
      </c>
      <c r="C45">
        <f>'[9]Cumulative Stats'!C76</f>
        <v>20</v>
      </c>
      <c r="D45">
        <f>'[9]Cumulative Stats'!D76</f>
        <v>62</v>
      </c>
      <c r="E45">
        <f>'[9]Cumulative Stats'!E76</f>
        <v>3.1</v>
      </c>
      <c r="F45">
        <f>'[9]Cumulative Stats'!F76</f>
        <v>61</v>
      </c>
      <c r="G45">
        <f>'[9]Cumulative Stats'!G76</f>
        <v>0</v>
      </c>
      <c r="H45">
        <f>'[9]Cumulative Stats'!H76</f>
        <v>0</v>
      </c>
      <c r="J45" t="str">
        <f>'[13]Cumulative Stats'!A86</f>
        <v>Garrett</v>
      </c>
      <c r="K45" t="s">
        <v>89</v>
      </c>
      <c r="L45">
        <f>'[13]Cumulative Stats'!C86</f>
        <v>42</v>
      </c>
      <c r="M45">
        <f>'[13]Cumulative Stats'!D86</f>
        <v>177</v>
      </c>
      <c r="N45">
        <f>'[13]Cumulative Stats'!E86</f>
        <v>4.214285714285714</v>
      </c>
      <c r="O45">
        <f>'[13]Cumulative Stats'!F86</f>
        <v>41</v>
      </c>
      <c r="P45">
        <f>'[13]Cumulative Stats'!G86</f>
        <v>1</v>
      </c>
      <c r="Q45">
        <f>'[13]Cumulative Stats'!H86</f>
        <v>0</v>
      </c>
    </row>
    <row r="46" spans="1:17" ht="12.75">
      <c r="A46" t="str">
        <f>'[9]Cumulative Stats'!A75</f>
        <v>Trull</v>
      </c>
      <c r="B46" t="s">
        <v>110</v>
      </c>
      <c r="C46">
        <f>'[9]Cumulative Stats'!C75</f>
        <v>18</v>
      </c>
      <c r="D46">
        <f>'[9]Cumulative Stats'!D75</f>
        <v>61</v>
      </c>
      <c r="E46">
        <f>'[9]Cumulative Stats'!E75</f>
        <v>3.388888888888889</v>
      </c>
      <c r="F46">
        <f>'[9]Cumulative Stats'!F75</f>
        <v>20</v>
      </c>
      <c r="G46">
        <f>'[9]Cumulative Stats'!G75</f>
        <v>0</v>
      </c>
      <c r="H46">
        <f>'[9]Cumulative Stats'!H75</f>
        <v>0</v>
      </c>
      <c r="J46" t="str">
        <f>'[13]Cumulative Stats'!A95</f>
        <v>Richardson</v>
      </c>
      <c r="K46" t="s">
        <v>89</v>
      </c>
      <c r="L46">
        <f>'[13]Cumulative Stats'!C95</f>
        <v>10</v>
      </c>
      <c r="M46">
        <f>'[13]Cumulative Stats'!D95</f>
        <v>170</v>
      </c>
      <c r="N46">
        <f>'[13]Cumulative Stats'!E95</f>
        <v>17</v>
      </c>
      <c r="O46">
        <f>'[13]Cumulative Stats'!F95</f>
        <v>65</v>
      </c>
      <c r="P46">
        <f>'[13]Cumulative Stats'!G95</f>
        <v>1</v>
      </c>
      <c r="Q46">
        <f>'[13]Cumulative Stats'!H95</f>
        <v>0</v>
      </c>
    </row>
    <row r="47" spans="1:17" ht="12.75">
      <c r="A47" t="str">
        <f>'[9]Cumulative Stats'!A74</f>
        <v>Cappadona</v>
      </c>
      <c r="B47" t="s">
        <v>110</v>
      </c>
      <c r="C47">
        <f>'[9]Cumulative Stats'!C74</f>
        <v>35</v>
      </c>
      <c r="D47">
        <f>'[9]Cumulative Stats'!D74</f>
        <v>52</v>
      </c>
      <c r="E47">
        <f>'[9]Cumulative Stats'!E74</f>
        <v>1.4857142857142858</v>
      </c>
      <c r="F47">
        <f>'[9]Cumulative Stats'!F74</f>
        <v>11</v>
      </c>
      <c r="G47">
        <f>'[9]Cumulative Stats'!G74</f>
        <v>3</v>
      </c>
      <c r="H47">
        <f>'[9]Cumulative Stats'!H74</f>
        <v>7</v>
      </c>
      <c r="J47" t="str">
        <f>'[13]Cumulative Stats'!A87</f>
        <v>McClinton</v>
      </c>
      <c r="K47" t="s">
        <v>89</v>
      </c>
      <c r="L47">
        <f>'[13]Cumulative Stats'!C87</f>
        <v>26</v>
      </c>
      <c r="M47">
        <f>'[13]Cumulative Stats'!D87</f>
        <v>153</v>
      </c>
      <c r="N47">
        <f>'[13]Cumulative Stats'!E87</f>
        <v>5.884615384615385</v>
      </c>
      <c r="O47">
        <f>'[13]Cumulative Stats'!F87</f>
        <v>47</v>
      </c>
      <c r="P47">
        <f>'[13]Cumulative Stats'!G87</f>
        <v>0</v>
      </c>
      <c r="Q47">
        <f>'[13]Cumulative Stats'!H87</f>
        <v>0</v>
      </c>
    </row>
    <row r="48" spans="1:17" ht="12.75">
      <c r="A48" t="str">
        <f>'[16]Cumulative Stats'!A76</f>
        <v>Lowe</v>
      </c>
      <c r="B48" t="s">
        <v>93</v>
      </c>
      <c r="C48">
        <f>'[16]Cumulative Stats'!C76</f>
        <v>27</v>
      </c>
      <c r="D48">
        <f>'[16]Cumulative Stats'!D76</f>
        <v>47</v>
      </c>
      <c r="E48">
        <f>'[16]Cumulative Stats'!E76</f>
        <v>1.7407407407407407</v>
      </c>
      <c r="F48">
        <f>'[16]Cumulative Stats'!F76</f>
        <v>48</v>
      </c>
      <c r="G48">
        <f>'[16]Cumulative Stats'!G76</f>
        <v>0</v>
      </c>
      <c r="H48">
        <f>'[16]Cumulative Stats'!H76</f>
        <v>0</v>
      </c>
      <c r="J48" t="str">
        <f>'[9]Cumulative Stats'!A94</f>
        <v>Colclough</v>
      </c>
      <c r="K48" t="s">
        <v>110</v>
      </c>
      <c r="L48">
        <f>'[9]Cumulative Stats'!C94</f>
        <v>9</v>
      </c>
      <c r="M48">
        <f>'[9]Cumulative Stats'!D94</f>
        <v>152</v>
      </c>
      <c r="N48">
        <f>'[9]Cumulative Stats'!E94</f>
        <v>16.88888888888889</v>
      </c>
      <c r="O48">
        <f>'[9]Cumulative Stats'!F94</f>
        <v>57</v>
      </c>
      <c r="P48">
        <f>'[9]Cumulative Stats'!G94</f>
        <v>0</v>
      </c>
      <c r="Q48">
        <f>'[9]Cumulative Stats'!H94</f>
        <v>0</v>
      </c>
    </row>
    <row r="49" spans="1:17" ht="12.75">
      <c r="A49" t="str">
        <f>'[15]Cumulative Stats'!A76</f>
        <v>Tensi</v>
      </c>
      <c r="B49" t="s">
        <v>88</v>
      </c>
      <c r="C49">
        <f>'[15]Cumulative Stats'!C76</f>
        <v>23</v>
      </c>
      <c r="D49">
        <f>'[15]Cumulative Stats'!D76</f>
        <v>47</v>
      </c>
      <c r="E49">
        <f>'[15]Cumulative Stats'!E76</f>
        <v>2.0434782608695654</v>
      </c>
      <c r="F49">
        <f>'[15]Cumulative Stats'!F76</f>
        <v>49</v>
      </c>
      <c r="G49">
        <f>'[15]Cumulative Stats'!G76</f>
        <v>0</v>
      </c>
      <c r="H49">
        <f>'[15]Cumulative Stats'!H76</f>
        <v>1</v>
      </c>
      <c r="J49" t="str">
        <f>'[11]Cumulative '!A94</f>
        <v>Carpenter</v>
      </c>
      <c r="K49" t="s">
        <v>91</v>
      </c>
      <c r="L49">
        <f>'[11]Cumulative '!C94</f>
        <v>10</v>
      </c>
      <c r="M49">
        <f>'[11]Cumulative '!D94</f>
        <v>136</v>
      </c>
      <c r="N49">
        <f>'[11]Cumulative '!E94</f>
        <v>13.6</v>
      </c>
      <c r="O49">
        <f>'[11]Cumulative '!F94</f>
        <v>49</v>
      </c>
      <c r="P49">
        <f>'[11]Cumulative '!G94</f>
        <v>0</v>
      </c>
      <c r="Q49">
        <f>'[11]Cumulative '!H94</f>
        <v>0</v>
      </c>
    </row>
    <row r="50" spans="1:17" ht="12.75">
      <c r="A50" t="str">
        <f>'[6]Cumulative Stats'!A75</f>
        <v>Coan</v>
      </c>
      <c r="B50" t="s">
        <v>92</v>
      </c>
      <c r="C50">
        <f>'[10]Cumulative Stats'!C80</f>
        <v>4</v>
      </c>
      <c r="D50">
        <f>'[10]Cumulative Stats'!D80</f>
        <v>40</v>
      </c>
      <c r="E50">
        <f>'[10]Cumulative Stats'!E80</f>
        <v>10</v>
      </c>
      <c r="F50">
        <f>'[10]Cumulative Stats'!F80</f>
        <v>20</v>
      </c>
      <c r="G50">
        <f>'[10]Cumulative Stats'!G80</f>
        <v>0</v>
      </c>
      <c r="H50">
        <f>'[10]Cumulative Stats'!H80</f>
        <v>2</v>
      </c>
      <c r="J50" t="str">
        <f>'[12]Cumulative Stats'!A87</f>
        <v>Carlton</v>
      </c>
      <c r="K50" t="s">
        <v>90</v>
      </c>
      <c r="L50">
        <f>'[12]Cumulative Stats'!C87</f>
        <v>14</v>
      </c>
      <c r="M50">
        <f>'[12]Cumulative Stats'!D87</f>
        <v>133</v>
      </c>
      <c r="N50">
        <f>'[12]Cumulative Stats'!E87</f>
        <v>9.5</v>
      </c>
      <c r="O50">
        <f>'[12]Cumulative Stats'!F87</f>
        <v>33</v>
      </c>
      <c r="P50">
        <f>'[12]Cumulative Stats'!G87</f>
        <v>0</v>
      </c>
      <c r="Q50">
        <f>'[12]Cumulative Stats'!H87</f>
        <v>0</v>
      </c>
    </row>
    <row r="51" spans="1:17" ht="12.75">
      <c r="A51" t="str">
        <f>'[16]Cumulative Stats'!A78</f>
        <v>Allsion</v>
      </c>
      <c r="B51" t="s">
        <v>93</v>
      </c>
      <c r="C51">
        <f>'[16]Cumulative Stats'!C78</f>
        <v>8</v>
      </c>
      <c r="D51">
        <f>'[16]Cumulative Stats'!D78</f>
        <v>34</v>
      </c>
      <c r="E51">
        <f>'[16]Cumulative Stats'!E78</f>
        <v>4.25</v>
      </c>
      <c r="F51">
        <f>'[16]Cumulative Stats'!F78</f>
        <v>20</v>
      </c>
      <c r="G51">
        <f>'[16]Cumulative Stats'!G78</f>
        <v>1</v>
      </c>
      <c r="H51">
        <f>'[16]Cumulative Stats'!H78</f>
        <v>0</v>
      </c>
      <c r="J51" t="str">
        <f>'[10]Cumulative Stats'!A92</f>
        <v>Reed</v>
      </c>
      <c r="K51" t="s">
        <v>92</v>
      </c>
      <c r="L51">
        <f>'[10]Cumulative Stats'!C92</f>
        <v>12</v>
      </c>
      <c r="M51">
        <f>'[10]Cumulative Stats'!D92</f>
        <v>132</v>
      </c>
      <c r="N51">
        <f>'[10]Cumulative Stats'!E92</f>
        <v>11</v>
      </c>
      <c r="O51">
        <f>'[10]Cumulative Stats'!F92</f>
        <v>27</v>
      </c>
      <c r="P51">
        <f>'[10]Cumulative Stats'!G92</f>
        <v>0</v>
      </c>
      <c r="Q51">
        <f>'[10]Cumulative Stats'!H92</f>
        <v>1</v>
      </c>
    </row>
    <row r="52" spans="1:17" ht="12.75">
      <c r="A52" t="str">
        <f>'[8]Cumulative Stats'!A78</f>
        <v>Namath</v>
      </c>
      <c r="B52" t="s">
        <v>87</v>
      </c>
      <c r="C52">
        <f>'[8]Cumulative Stats'!C78</f>
        <v>18</v>
      </c>
      <c r="D52">
        <f>'[8]Cumulative Stats'!D78</f>
        <v>33</v>
      </c>
      <c r="E52">
        <f>'[8]Cumulative Stats'!E78</f>
        <v>1.8333333333333333</v>
      </c>
      <c r="F52">
        <f>'[8]Cumulative Stats'!F78</f>
        <v>23</v>
      </c>
      <c r="G52">
        <f>'[8]Cumulative Stats'!G78</f>
        <v>0</v>
      </c>
      <c r="H52">
        <f>'[8]Cumulative Stats'!H78</f>
        <v>0</v>
      </c>
      <c r="J52" t="str">
        <f>'[14]Cumulative Stats'!A87</f>
        <v>Banaszak</v>
      </c>
      <c r="K52" t="s">
        <v>94</v>
      </c>
      <c r="L52">
        <f>'[14]Cumulative Stats'!C87</f>
        <v>12</v>
      </c>
      <c r="M52">
        <f>'[14]Cumulative Stats'!D87</f>
        <v>132</v>
      </c>
      <c r="N52">
        <f>'[14]Cumulative Stats'!E87</f>
        <v>11</v>
      </c>
      <c r="O52">
        <f>'[14]Cumulative Stats'!F87</f>
        <v>43</v>
      </c>
      <c r="P52">
        <f>'[14]Cumulative Stats'!G87</f>
        <v>1</v>
      </c>
      <c r="Q52">
        <f>'[14]Cumulative Stats'!H87</f>
        <v>0</v>
      </c>
    </row>
    <row r="53" spans="1:17" ht="12.75">
      <c r="A53" t="str">
        <f>'[9]Cumulative Stats'!A77</f>
        <v>Bellino</v>
      </c>
      <c r="B53" t="s">
        <v>110</v>
      </c>
      <c r="C53">
        <f>'[9]Cumulative Stats'!C77</f>
        <v>7</v>
      </c>
      <c r="D53">
        <f>'[9]Cumulative Stats'!D77</f>
        <v>32</v>
      </c>
      <c r="E53">
        <f>'[9]Cumulative Stats'!E77</f>
        <v>4.571428571428571</v>
      </c>
      <c r="F53">
        <f>'[9]Cumulative Stats'!F77</f>
        <v>16</v>
      </c>
      <c r="G53">
        <f>'[9]Cumulative Stats'!G77</f>
        <v>0</v>
      </c>
      <c r="H53">
        <f>'[9]Cumulative Stats'!H77</f>
        <v>0</v>
      </c>
      <c r="J53" t="str">
        <f>'[15]Cumulative Stats'!A89</f>
        <v>Hickey</v>
      </c>
      <c r="K53" t="s">
        <v>88</v>
      </c>
      <c r="L53">
        <f>'[15]Cumulative Stats'!C89</f>
        <v>16</v>
      </c>
      <c r="M53">
        <f>'[15]Cumulative Stats'!D89</f>
        <v>130</v>
      </c>
      <c r="N53">
        <f>'[15]Cumulative Stats'!E89</f>
        <v>8.125</v>
      </c>
      <c r="O53">
        <f>'[15]Cumulative Stats'!F89</f>
        <v>29</v>
      </c>
      <c r="P53">
        <f>'[15]Cumulative Stats'!G89</f>
        <v>0</v>
      </c>
      <c r="Q53">
        <f>'[15]Cumulative Stats'!H89</f>
        <v>1</v>
      </c>
    </row>
    <row r="54" spans="1:17" ht="12.75">
      <c r="A54" t="str">
        <f>'[12]Cumulative Stats'!A76</f>
        <v>Bivins</v>
      </c>
      <c r="B54" t="s">
        <v>90</v>
      </c>
      <c r="C54">
        <f>'[12]Cumulative Stats'!C76</f>
        <v>16</v>
      </c>
      <c r="D54">
        <f>'[12]Cumulative Stats'!D76</f>
        <v>31</v>
      </c>
      <c r="E54">
        <f>'[12]Cumulative Stats'!E76</f>
        <v>1.9375</v>
      </c>
      <c r="F54">
        <f>'[12]Cumulative Stats'!F76</f>
        <v>9</v>
      </c>
      <c r="G54">
        <f>'[12]Cumulative Stats'!G76</f>
        <v>1</v>
      </c>
      <c r="H54">
        <f>'[12]Cumulative Stats'!H76</f>
        <v>0</v>
      </c>
      <c r="J54" t="str">
        <f>'[15]Cumulative Stats'!A87</f>
        <v>Hayes</v>
      </c>
      <c r="K54" t="s">
        <v>88</v>
      </c>
      <c r="L54">
        <f>'[15]Cumulative Stats'!C87</f>
        <v>12</v>
      </c>
      <c r="M54">
        <f>'[15]Cumulative Stats'!D87</f>
        <v>109</v>
      </c>
      <c r="N54">
        <f>'[15]Cumulative Stats'!E87</f>
        <v>9.083333333333334</v>
      </c>
      <c r="O54">
        <f>'[15]Cumulative Stats'!F87</f>
        <v>17</v>
      </c>
      <c r="P54">
        <f>'[15]Cumulative Stats'!G87</f>
        <v>0</v>
      </c>
      <c r="Q54">
        <f>'[15]Cumulative Stats'!H87</f>
        <v>0</v>
      </c>
    </row>
    <row r="55" spans="1:17" ht="12.75">
      <c r="A55" t="str">
        <f>'[11]Cumulative '!A78</f>
        <v>Norton</v>
      </c>
      <c r="B55" t="s">
        <v>91</v>
      </c>
      <c r="C55">
        <f>'[11]Cumulative '!C78</f>
        <v>10</v>
      </c>
      <c r="D55">
        <f>'[11]Cumulative '!D78</f>
        <v>31</v>
      </c>
      <c r="E55">
        <f>'[11]Cumulative '!E78</f>
        <v>3.1</v>
      </c>
      <c r="F55">
        <f>'[11]Cumulative '!F78</f>
        <v>25</v>
      </c>
      <c r="G55">
        <f>'[11]Cumulative '!G78</f>
        <v>0</v>
      </c>
      <c r="H55">
        <f>'[11]Cumulative '!H78</f>
        <v>0</v>
      </c>
      <c r="J55" t="str">
        <f>'[10]Cumulative Stats'!A88</f>
        <v>Blanks</v>
      </c>
      <c r="K55" t="s">
        <v>92</v>
      </c>
      <c r="L55">
        <f>'[10]Cumulative Stats'!C88</f>
        <v>14</v>
      </c>
      <c r="M55">
        <f>'[10]Cumulative Stats'!D88</f>
        <v>103</v>
      </c>
      <c r="N55">
        <f>'[10]Cumulative Stats'!E88</f>
        <v>7.357142857142857</v>
      </c>
      <c r="O55">
        <f>'[10]Cumulative Stats'!F88</f>
        <v>16</v>
      </c>
      <c r="P55">
        <f>'[10]Cumulative Stats'!G88</f>
        <v>1</v>
      </c>
      <c r="Q55">
        <f>'[10]Cumulative Stats'!H88</f>
        <v>0</v>
      </c>
    </row>
    <row r="56" spans="1:17" ht="12.75">
      <c r="A56" t="str">
        <f>'[15]Cumulative Stats'!A78</f>
        <v>LeClair</v>
      </c>
      <c r="B56" t="s">
        <v>88</v>
      </c>
      <c r="C56">
        <f>'[15]Cumulative Stats'!C78</f>
        <v>5</v>
      </c>
      <c r="D56">
        <f>'[15]Cumulative Stats'!D78</f>
        <v>29</v>
      </c>
      <c r="E56">
        <f>'[15]Cumulative Stats'!E78</f>
        <v>5.8</v>
      </c>
      <c r="F56">
        <f>'[15]Cumulative Stats'!F78</f>
        <v>24</v>
      </c>
      <c r="G56">
        <f>'[15]Cumulative Stats'!G78</f>
        <v>0</v>
      </c>
      <c r="H56">
        <f>'[15]Cumulative Stats'!H78</f>
        <v>1</v>
      </c>
      <c r="J56" t="str">
        <f>'[10]Cumulative Stats'!A87</f>
        <v>Campbell</v>
      </c>
      <c r="K56" t="s">
        <v>92</v>
      </c>
      <c r="L56">
        <f>'[10]Cumulative Stats'!C87</f>
        <v>16</v>
      </c>
      <c r="M56">
        <f>'[10]Cumulative Stats'!D87</f>
        <v>91</v>
      </c>
      <c r="N56">
        <f>'[10]Cumulative Stats'!E87</f>
        <v>5.6875</v>
      </c>
      <c r="O56">
        <f>'[10]Cumulative Stats'!F87</f>
        <v>14</v>
      </c>
      <c r="P56">
        <f>'[10]Cumulative Stats'!G87</f>
        <v>0</v>
      </c>
      <c r="Q56">
        <f>'[10]Cumulative Stats'!H87</f>
        <v>1</v>
      </c>
    </row>
    <row r="57" spans="1:17" ht="12.75">
      <c r="A57" t="str">
        <f>'[14]Cumulative Stats'!A77</f>
        <v>Lamonica</v>
      </c>
      <c r="B57" t="s">
        <v>94</v>
      </c>
      <c r="C57">
        <f>'[14]Cumulative Stats'!C77</f>
        <v>10</v>
      </c>
      <c r="D57">
        <f>'[14]Cumulative Stats'!D77</f>
        <v>28</v>
      </c>
      <c r="E57">
        <f>'[14]Cumulative Stats'!E77</f>
        <v>2.8</v>
      </c>
      <c r="F57">
        <f>'[14]Cumulative Stats'!F77</f>
        <v>16</v>
      </c>
      <c r="G57">
        <f>'[14]Cumulative Stats'!G77</f>
        <v>0</v>
      </c>
      <c r="H57">
        <f>'[14]Cumulative Stats'!H77</f>
        <v>1</v>
      </c>
      <c r="J57" t="str">
        <f>'[8]Cumulative Stats'!A93</f>
        <v>Snell</v>
      </c>
      <c r="K57" t="s">
        <v>87</v>
      </c>
      <c r="L57">
        <f>'[8]Cumulative Stats'!C93</f>
        <v>17</v>
      </c>
      <c r="M57">
        <f>'[8]Cumulative Stats'!D93</f>
        <v>90</v>
      </c>
      <c r="N57">
        <f>'[8]Cumulative Stats'!E93</f>
        <v>5.294117647058823</v>
      </c>
      <c r="O57">
        <f>'[8]Cumulative Stats'!F93</f>
        <v>34</v>
      </c>
      <c r="P57">
        <f>'[8]Cumulative Stats'!G93</f>
        <v>0</v>
      </c>
      <c r="Q57">
        <f>'[8]Cumulative Stats'!H93</f>
        <v>1</v>
      </c>
    </row>
    <row r="58" spans="1:17" ht="12.75">
      <c r="A58" t="str">
        <f>'[15]Cumulative Stats'!A79</f>
        <v>Crabtree</v>
      </c>
      <c r="B58" t="s">
        <v>88</v>
      </c>
      <c r="C58">
        <f>'[15]Cumulative Stats'!C79</f>
        <v>1</v>
      </c>
      <c r="D58">
        <f>'[15]Cumulative Stats'!D79</f>
        <v>14</v>
      </c>
      <c r="E58">
        <f>'[15]Cumulative Stats'!E79</f>
        <v>14</v>
      </c>
      <c r="F58">
        <f>'[15]Cumulative Stats'!F79</f>
        <v>14</v>
      </c>
      <c r="G58">
        <f>'[15]Cumulative Stats'!G79</f>
        <v>0</v>
      </c>
      <c r="H58">
        <f>'[15]Cumulative Stats'!H79</f>
        <v>0</v>
      </c>
      <c r="J58" t="str">
        <f>'[10]Cumulative Stats'!A89</f>
        <v>Burrell</v>
      </c>
      <c r="K58" t="s">
        <v>92</v>
      </c>
      <c r="L58">
        <f>'[10]Cumulative Stats'!C89</f>
        <v>13</v>
      </c>
      <c r="M58">
        <f>'[10]Cumulative Stats'!D89</f>
        <v>90</v>
      </c>
      <c r="N58">
        <f>'[10]Cumulative Stats'!E89</f>
        <v>6.923076923076923</v>
      </c>
      <c r="O58">
        <f>'[10]Cumulative Stats'!F89</f>
        <v>10</v>
      </c>
      <c r="P58">
        <f>'[10]Cumulative Stats'!G89</f>
        <v>0</v>
      </c>
      <c r="Q58">
        <f>'[10]Cumulative Stats'!H89</f>
        <v>0</v>
      </c>
    </row>
    <row r="59" spans="1:17" ht="12.75">
      <c r="A59" t="str">
        <f>'[9]Cumulative Stats'!A78</f>
        <v>J.D.Garrett</v>
      </c>
      <c r="B59" t="s">
        <v>110</v>
      </c>
      <c r="C59">
        <f>'[9]Cumulative Stats'!C78</f>
        <v>6</v>
      </c>
      <c r="D59">
        <f>'[9]Cumulative Stats'!D78</f>
        <v>9</v>
      </c>
      <c r="E59">
        <f>'[9]Cumulative Stats'!E78</f>
        <v>1.5</v>
      </c>
      <c r="F59">
        <f>'[9]Cumulative Stats'!F78</f>
        <v>6</v>
      </c>
      <c r="G59">
        <f>'[9]Cumulative Stats'!G78</f>
        <v>0</v>
      </c>
      <c r="H59">
        <f>'[9]Cumulative Stats'!H78</f>
        <v>0</v>
      </c>
      <c r="J59" t="str">
        <f>'[11]Cumulative '!A95</f>
        <v>Price</v>
      </c>
      <c r="K59" t="s">
        <v>91</v>
      </c>
      <c r="L59">
        <f>'[11]Cumulative '!C95</f>
        <v>17</v>
      </c>
      <c r="M59">
        <f>'[11]Cumulative '!D95</f>
        <v>77</v>
      </c>
      <c r="N59">
        <f>'[11]Cumulative '!E95</f>
        <v>4.529411764705882</v>
      </c>
      <c r="O59">
        <f>'[11]Cumulative '!F95</f>
        <v>39</v>
      </c>
      <c r="P59">
        <f>'[11]Cumulative '!G95</f>
        <v>0</v>
      </c>
      <c r="Q59">
        <f>'[11]Cumulative '!H95</f>
        <v>0</v>
      </c>
    </row>
    <row r="60" spans="1:17" ht="12.75">
      <c r="A60" t="str">
        <f>'[12]Cumulative Stats'!A77</f>
        <v>Spikes</v>
      </c>
      <c r="B60" t="s">
        <v>90</v>
      </c>
      <c r="C60">
        <f>'[12]Cumulative Stats'!C77</f>
        <v>7</v>
      </c>
      <c r="D60">
        <f>'[12]Cumulative Stats'!D77</f>
        <v>7</v>
      </c>
      <c r="E60">
        <f>'[12]Cumulative Stats'!E77</f>
        <v>1</v>
      </c>
      <c r="F60">
        <f>'[12]Cumulative Stats'!F77</f>
        <v>6</v>
      </c>
      <c r="G60">
        <f>'[12]Cumulative Stats'!G77</f>
        <v>1</v>
      </c>
      <c r="H60">
        <f>'[12]Cumulative Stats'!H77</f>
        <v>0</v>
      </c>
      <c r="J60" t="str">
        <f>'[12]Cumulative Stats'!A88</f>
        <v>Burnett</v>
      </c>
      <c r="K60" t="s">
        <v>90</v>
      </c>
      <c r="L60">
        <f>'[12]Cumulative Stats'!C88</f>
        <v>9</v>
      </c>
      <c r="M60">
        <f>'[12]Cumulative Stats'!D88</f>
        <v>77</v>
      </c>
      <c r="N60">
        <f>'[12]Cumulative Stats'!E88</f>
        <v>8.555555555555555</v>
      </c>
      <c r="O60">
        <f>'[12]Cumulative Stats'!F88</f>
        <v>23</v>
      </c>
      <c r="P60">
        <f>'[12]Cumulative Stats'!G88</f>
        <v>0</v>
      </c>
      <c r="Q60">
        <f>'[12]Cumulative Stats'!H88</f>
        <v>0</v>
      </c>
    </row>
    <row r="61" spans="1:17" ht="12.75">
      <c r="A61" t="str">
        <f>'[3]Cumulative Stats'!A75</f>
        <v>Griese</v>
      </c>
      <c r="B61" t="s">
        <v>92</v>
      </c>
      <c r="C61">
        <f>'[10]Cumulative Stats'!C78</f>
        <v>4</v>
      </c>
      <c r="D61">
        <f>'[10]Cumulative Stats'!D78</f>
        <v>4</v>
      </c>
      <c r="E61">
        <f>'[10]Cumulative Stats'!E78</f>
        <v>-1</v>
      </c>
      <c r="F61">
        <f>'[10]Cumulative Stats'!F78</f>
        <v>4</v>
      </c>
      <c r="G61">
        <f>'[10]Cumulative Stats'!G78</f>
        <v>0</v>
      </c>
      <c r="H61">
        <f>'[10]Cumulative Stats'!H78</f>
        <v>0</v>
      </c>
      <c r="J61" t="str">
        <f>'[13]Cumulative Stats'!A91</f>
        <v>Pitts </v>
      </c>
      <c r="K61" t="s">
        <v>89</v>
      </c>
      <c r="L61">
        <f>'[13]Cumulative Stats'!C91</f>
        <v>4</v>
      </c>
      <c r="M61">
        <f>'[13]Cumulative Stats'!D91</f>
        <v>77</v>
      </c>
      <c r="N61">
        <f>'[13]Cumulative Stats'!E91</f>
        <v>19.25</v>
      </c>
      <c r="O61">
        <f>'[13]Cumulative Stats'!F91</f>
        <v>26</v>
      </c>
      <c r="P61">
        <f>'[13]Cumulative Stats'!G91</f>
        <v>1</v>
      </c>
      <c r="Q61">
        <f>'[13]Cumulative Stats'!H91</f>
        <v>0</v>
      </c>
    </row>
    <row r="62" spans="1:17" ht="12.75">
      <c r="A62" t="str">
        <f>'[14]Cumulative Stats'!A79</f>
        <v>Wells</v>
      </c>
      <c r="B62" t="s">
        <v>94</v>
      </c>
      <c r="C62">
        <f>'[14]Cumulative Stats'!C79</f>
        <v>4</v>
      </c>
      <c r="D62">
        <f>'[14]Cumulative Stats'!D79</f>
        <v>3</v>
      </c>
      <c r="E62">
        <f>'[14]Cumulative Stats'!E79</f>
        <v>0.75</v>
      </c>
      <c r="F62">
        <f>'[14]Cumulative Stats'!F79</f>
        <v>2</v>
      </c>
      <c r="G62">
        <f>'[14]Cumulative Stats'!G79</f>
        <v>0</v>
      </c>
      <c r="H62">
        <f>'[14]Cumulative Stats'!H79</f>
        <v>0</v>
      </c>
      <c r="J62" t="str">
        <f>'[14]Cumulative Stats'!A88</f>
        <v>Hagberg</v>
      </c>
      <c r="K62" t="s">
        <v>94</v>
      </c>
      <c r="L62">
        <f>'[14]Cumulative Stats'!C88</f>
        <v>10</v>
      </c>
      <c r="M62">
        <f>'[14]Cumulative Stats'!D88</f>
        <v>75</v>
      </c>
      <c r="N62">
        <f>'[14]Cumulative Stats'!E88</f>
        <v>7.5</v>
      </c>
      <c r="O62">
        <f>'[14]Cumulative Stats'!F88</f>
        <v>14</v>
      </c>
      <c r="P62">
        <f>'[14]Cumulative Stats'!G88</f>
        <v>0</v>
      </c>
      <c r="Q62">
        <f>'[14]Cumulative Stats'!H88</f>
        <v>0</v>
      </c>
    </row>
    <row r="63" spans="1:17" ht="12.75">
      <c r="A63" t="str">
        <f>'[13]Cumulative Stats'!A77</f>
        <v>Taylor</v>
      </c>
      <c r="B63" t="s">
        <v>89</v>
      </c>
      <c r="C63">
        <f>'[13]Cumulative Stats'!C77</f>
        <v>3</v>
      </c>
      <c r="D63">
        <f>'[13]Cumulative Stats'!D77</f>
        <v>1</v>
      </c>
      <c r="E63">
        <f>'[13]Cumulative Stats'!E77</f>
        <v>0.3333333333333333</v>
      </c>
      <c r="F63">
        <f>'[13]Cumulative Stats'!F77</f>
        <v>1</v>
      </c>
      <c r="G63">
        <f>'[13]Cumulative Stats'!G77</f>
        <v>0</v>
      </c>
      <c r="H63">
        <f>'[13]Cumulative Stats'!H77</f>
        <v>0</v>
      </c>
      <c r="J63" t="str">
        <f>'[10]Cumulative Stats'!A95</f>
        <v>Elkins</v>
      </c>
      <c r="K63" t="s">
        <v>92</v>
      </c>
      <c r="L63">
        <f>'[10]Cumulative Stats'!C95</f>
        <v>3</v>
      </c>
      <c r="M63">
        <f>'[10]Cumulative Stats'!D95</f>
        <v>75</v>
      </c>
      <c r="N63">
        <f>'[10]Cumulative Stats'!E95</f>
        <v>25</v>
      </c>
      <c r="O63">
        <f>'[10]Cumulative Stats'!F95</f>
        <v>72</v>
      </c>
      <c r="P63">
        <f>'[10]Cumulative Stats'!G95</f>
        <v>0</v>
      </c>
      <c r="Q63">
        <f>'[10]Cumulative Stats'!H95</f>
        <v>0</v>
      </c>
    </row>
    <row r="64" spans="1:17" ht="12.75">
      <c r="A64" t="str">
        <f>'[8]Cumulative Stats'!A79</f>
        <v>Taliaferro</v>
      </c>
      <c r="B64" t="s">
        <v>87</v>
      </c>
      <c r="C64">
        <f>'[8]Cumulative Stats'!C79</f>
        <v>2</v>
      </c>
      <c r="D64">
        <f>'[8]Cumulative Stats'!D79</f>
        <v>1</v>
      </c>
      <c r="E64">
        <f>'[8]Cumulative Stats'!E79</f>
        <v>0.5</v>
      </c>
      <c r="F64">
        <f>'[8]Cumulative Stats'!F79</f>
        <v>3</v>
      </c>
      <c r="G64">
        <f>'[8]Cumulative Stats'!G79</f>
        <v>0</v>
      </c>
      <c r="H64">
        <f>'[8]Cumulative Stats'!H79</f>
        <v>0</v>
      </c>
      <c r="J64" t="str">
        <f>'[13]Cumulative Stats'!A88</f>
        <v>Coan</v>
      </c>
      <c r="K64" t="s">
        <v>89</v>
      </c>
      <c r="L64">
        <f>'[13]Cumulative Stats'!C88</f>
        <v>5</v>
      </c>
      <c r="M64">
        <f>'[13]Cumulative Stats'!D88</f>
        <v>70</v>
      </c>
      <c r="N64">
        <f>'[13]Cumulative Stats'!E88</f>
        <v>14</v>
      </c>
      <c r="O64">
        <f>'[13]Cumulative Stats'!F88</f>
        <v>34</v>
      </c>
      <c r="P64">
        <f>'[13]Cumulative Stats'!G88</f>
        <v>1</v>
      </c>
      <c r="Q64">
        <f>'[13]Cumulative Stats'!H88</f>
        <v>0</v>
      </c>
    </row>
    <row r="65" spans="1:17" ht="12.75">
      <c r="A65" t="str">
        <f>'[13]Cumulative Stats'!A78</f>
        <v>Pitts</v>
      </c>
      <c r="B65" t="s">
        <v>89</v>
      </c>
      <c r="C65">
        <f>'[13]Cumulative Stats'!C78</f>
        <v>1</v>
      </c>
      <c r="D65">
        <f>'[13]Cumulative Stats'!D78</f>
        <v>0</v>
      </c>
      <c r="E65">
        <f>'[13]Cumulative Stats'!E78</f>
        <v>0</v>
      </c>
      <c r="F65">
        <f>'[13]Cumulative Stats'!F78</f>
        <v>0</v>
      </c>
      <c r="G65">
        <f>'[13]Cumulative Stats'!G78</f>
        <v>0</v>
      </c>
      <c r="H65">
        <f>'[13]Cumulative Stats'!H78</f>
        <v>0</v>
      </c>
      <c r="J65" t="str">
        <f>'[14]Cumulative Stats'!A91</f>
        <v>Sherman</v>
      </c>
      <c r="K65" t="s">
        <v>94</v>
      </c>
      <c r="L65">
        <f>'[14]Cumulative Stats'!C91</f>
        <v>3</v>
      </c>
      <c r="M65">
        <f>'[14]Cumulative Stats'!D91</f>
        <v>68</v>
      </c>
      <c r="N65">
        <f>'[14]Cumulative Stats'!E91</f>
        <v>22.666666666666668</v>
      </c>
      <c r="O65">
        <f>'[14]Cumulative Stats'!F91</f>
        <v>32</v>
      </c>
      <c r="P65">
        <f>'[14]Cumulative Stats'!G91</f>
        <v>1</v>
      </c>
      <c r="Q65">
        <f>'[14]Cumulative Stats'!H91</f>
        <v>0</v>
      </c>
    </row>
    <row r="66" spans="1:17" ht="12.75">
      <c r="A66" t="str">
        <f>'[4]Cumulative Stats'!A73</f>
        <v>G.Thomas</v>
      </c>
      <c r="B66" t="s">
        <v>92</v>
      </c>
      <c r="C66">
        <f>'[10]Cumulative Stats'!C81</f>
        <v>1</v>
      </c>
      <c r="D66">
        <f>'[10]Cumulative Stats'!D81</f>
        <v>-4</v>
      </c>
      <c r="E66">
        <f>'[10]Cumulative Stats'!E81</f>
        <v>-4</v>
      </c>
      <c r="F66">
        <f>'[10]Cumulative Stats'!F81</f>
        <v>-4</v>
      </c>
      <c r="G66">
        <f>'[10]Cumulative Stats'!G81</f>
        <v>0</v>
      </c>
      <c r="H66">
        <f>'[10]Cumulative Stats'!H81</f>
        <v>0</v>
      </c>
      <c r="J66" t="str">
        <f>'[13]Cumulative Stats'!A89</f>
        <v>Thomas</v>
      </c>
      <c r="K66" t="s">
        <v>89</v>
      </c>
      <c r="L66">
        <f>'[13]Cumulative Stats'!C89</f>
        <v>7</v>
      </c>
      <c r="M66">
        <f>'[13]Cumulative Stats'!D89</f>
        <v>64</v>
      </c>
      <c r="N66">
        <f>'[13]Cumulative Stats'!E89</f>
        <v>9.142857142857142</v>
      </c>
      <c r="O66">
        <f>'[13]Cumulative Stats'!F89</f>
        <v>47</v>
      </c>
      <c r="P66">
        <f>'[13]Cumulative Stats'!G89</f>
        <v>0</v>
      </c>
      <c r="Q66">
        <f>'[13]Cumulative Stats'!H89</f>
        <v>0</v>
      </c>
    </row>
    <row r="67" spans="1:17" ht="12.75">
      <c r="A67" t="str">
        <f>'[16]Cumulative Stats'!A79</f>
        <v>Stephenson</v>
      </c>
      <c r="B67" t="s">
        <v>93</v>
      </c>
      <c r="C67">
        <f>'[16]Cumulative Stats'!C79</f>
        <v>5</v>
      </c>
      <c r="D67">
        <f>'[16]Cumulative Stats'!D79</f>
        <v>-7</v>
      </c>
      <c r="E67">
        <f>'[16]Cumulative Stats'!E79</f>
        <v>-1.4</v>
      </c>
      <c r="F67">
        <f>'[16]Cumulative Stats'!F79</f>
        <v>1</v>
      </c>
      <c r="G67">
        <f>'[16]Cumulative Stats'!G79</f>
        <v>0</v>
      </c>
      <c r="H67">
        <f>'[16]Cumulative Stats'!H79</f>
        <v>0</v>
      </c>
      <c r="J67" t="str">
        <f>'[8]Cumulative Stats'!A92</f>
        <v>Smolinski</v>
      </c>
      <c r="K67" t="s">
        <v>87</v>
      </c>
      <c r="L67">
        <f>'[8]Cumulative Stats'!C92</f>
        <v>9</v>
      </c>
      <c r="M67">
        <f>'[8]Cumulative Stats'!D92</f>
        <v>60</v>
      </c>
      <c r="N67">
        <f>'[8]Cumulative Stats'!E92</f>
        <v>6.666666666666667</v>
      </c>
      <c r="O67">
        <f>'[8]Cumulative Stats'!F92</f>
        <v>15</v>
      </c>
      <c r="P67">
        <f>'[8]Cumulative Stats'!G92</f>
        <v>1</v>
      </c>
      <c r="Q67">
        <f>'[8]Cumulative Stats'!H92</f>
        <v>0</v>
      </c>
    </row>
    <row r="68" spans="1:17" ht="12.75">
      <c r="A68" t="str">
        <f>'[5]Cumulative Stats'!A73</f>
        <v>B.Cappadona</v>
      </c>
      <c r="B68" t="s">
        <v>92</v>
      </c>
      <c r="C68">
        <f>'[10]Cumulative Stats'!C79</f>
        <v>3</v>
      </c>
      <c r="D68">
        <f>'[10]Cumulative Stats'!D79</f>
        <v>-9</v>
      </c>
      <c r="E68">
        <f>'[10]Cumulative Stats'!E79</f>
        <v>-3</v>
      </c>
      <c r="F68">
        <f>'[10]Cumulative Stats'!F79</f>
        <v>-3</v>
      </c>
      <c r="G68">
        <f>'[10]Cumulative Stats'!G79</f>
        <v>0</v>
      </c>
      <c r="H68">
        <f>'[10]Cumulative Stats'!H79</f>
        <v>0</v>
      </c>
      <c r="J68" t="str">
        <f>'[16]Cumulative Stats'!A88</f>
        <v>Foster</v>
      </c>
      <c r="K68" t="s">
        <v>93</v>
      </c>
      <c r="L68">
        <f>'[16]Cumulative Stats'!C88</f>
        <v>8</v>
      </c>
      <c r="M68">
        <f>'[16]Cumulative Stats'!D88</f>
        <v>52</v>
      </c>
      <c r="N68">
        <f>'[16]Cumulative Stats'!E88</f>
        <v>6.5</v>
      </c>
      <c r="O68">
        <f>'[16]Cumulative Stats'!F88</f>
        <v>25</v>
      </c>
      <c r="P68">
        <f>'[16]Cumulative Stats'!G88</f>
        <v>0</v>
      </c>
      <c r="Q68">
        <f>'[16]Cumulative Stats'!H88</f>
        <v>0</v>
      </c>
    </row>
    <row r="69" spans="1:17" ht="12.75">
      <c r="A69" t="str">
        <f>'[7]Cumulative Stats'!A75</f>
        <v>Briscoe</v>
      </c>
      <c r="B69" t="s">
        <v>92</v>
      </c>
      <c r="C69">
        <f>'[10]Cumulative Stats'!C77</f>
        <v>12</v>
      </c>
      <c r="D69">
        <f>'[10]Cumulative Stats'!D77</f>
        <v>-14</v>
      </c>
      <c r="E69">
        <f>'[10]Cumulative Stats'!E77</f>
        <v>-1.1666666666666667</v>
      </c>
      <c r="F69">
        <f>'[10]Cumulative Stats'!F77</f>
        <v>-1</v>
      </c>
      <c r="G69">
        <f>'[10]Cumulative Stats'!G77</f>
        <v>0</v>
      </c>
      <c r="H69">
        <f>'[10]Cumulative Stats'!H77</f>
        <v>0</v>
      </c>
      <c r="J69" t="str">
        <f>'[11]Cumulative '!A89</f>
        <v>Jackson</v>
      </c>
      <c r="K69" t="s">
        <v>91</v>
      </c>
      <c r="L69">
        <f>'[11]Cumulative '!C89</f>
        <v>5</v>
      </c>
      <c r="M69">
        <f>'[11]Cumulative '!D89</f>
        <v>52</v>
      </c>
      <c r="N69">
        <f>'[11]Cumulative '!E89</f>
        <v>10.4</v>
      </c>
      <c r="O69">
        <f>'[11]Cumulative '!F89</f>
        <v>18</v>
      </c>
      <c r="P69">
        <f>'[11]Cumulative '!G89</f>
        <v>0</v>
      </c>
      <c r="Q69">
        <f>'[11]Cumulative '!H89</f>
        <v>0</v>
      </c>
    </row>
    <row r="70" spans="10:17" ht="12.75">
      <c r="J70" t="str">
        <f>'[12]Cumulative Stats'!A96</f>
        <v>Rutkowski</v>
      </c>
      <c r="K70" t="s">
        <v>90</v>
      </c>
      <c r="L70">
        <f>'[12]Cumulative Stats'!C96</f>
        <v>4</v>
      </c>
      <c r="M70">
        <f>'[12]Cumulative Stats'!D96</f>
        <v>51</v>
      </c>
      <c r="N70">
        <f>'[12]Cumulative Stats'!E96</f>
        <v>12.75</v>
      </c>
      <c r="O70">
        <f>'[12]Cumulative Stats'!F96</f>
        <v>23</v>
      </c>
      <c r="P70">
        <f>'[12]Cumulative Stats'!G96</f>
        <v>0</v>
      </c>
      <c r="Q70">
        <f>'[12]Cumulative Stats'!H96</f>
        <v>0</v>
      </c>
    </row>
    <row r="71" spans="10:17" ht="12.75">
      <c r="J71" t="str">
        <f>'[8]Cumulative Stats'!A94</f>
        <v>Billy Joe</v>
      </c>
      <c r="K71" t="s">
        <v>87</v>
      </c>
      <c r="L71">
        <f>'[8]Cumulative Stats'!C94</f>
        <v>5</v>
      </c>
      <c r="M71">
        <f>'[8]Cumulative Stats'!D94</f>
        <v>49</v>
      </c>
      <c r="N71">
        <f>'[8]Cumulative Stats'!E94</f>
        <v>9.8</v>
      </c>
      <c r="O71">
        <f>'[8]Cumulative Stats'!F94</f>
        <v>28</v>
      </c>
      <c r="P71">
        <f>'[8]Cumulative Stats'!G94</f>
        <v>0</v>
      </c>
      <c r="Q71">
        <f>'[8]Cumulative Stats'!H94</f>
        <v>1</v>
      </c>
    </row>
    <row r="72" spans="10:17" ht="12.75">
      <c r="J72" t="str">
        <f>'[15]Cumulative Stats'!A95</f>
        <v>Sweeney</v>
      </c>
      <c r="K72" t="s">
        <v>88</v>
      </c>
      <c r="L72">
        <f>'[15]Cumulative Stats'!C95</f>
        <v>3</v>
      </c>
      <c r="M72">
        <f>'[15]Cumulative Stats'!D95</f>
        <v>49</v>
      </c>
      <c r="N72">
        <f>'[15]Cumulative Stats'!E95</f>
        <v>16.333333333333332</v>
      </c>
      <c r="O72">
        <f>'[15]Cumulative Stats'!F95</f>
        <v>43</v>
      </c>
      <c r="P72">
        <f>'[15]Cumulative Stats'!G95</f>
        <v>0</v>
      </c>
      <c r="Q72">
        <f>'[15]Cumulative Stats'!H95</f>
        <v>0</v>
      </c>
    </row>
    <row r="73" spans="10:17" ht="12.75">
      <c r="J73" t="str">
        <f>'[16]Cumulative Stats'!A95</f>
        <v>Newell</v>
      </c>
      <c r="K73" t="s">
        <v>93</v>
      </c>
      <c r="L73">
        <f>'[16]Cumulative Stats'!C95</f>
        <v>7</v>
      </c>
      <c r="M73">
        <f>'[16]Cumulative Stats'!D95</f>
        <v>44</v>
      </c>
      <c r="N73">
        <f>'[16]Cumulative Stats'!E95</f>
        <v>6.285714285714286</v>
      </c>
      <c r="O73">
        <f>'[16]Cumulative Stats'!F95</f>
        <v>30</v>
      </c>
      <c r="P73">
        <f>'[16]Cumulative Stats'!G95</f>
        <v>0</v>
      </c>
      <c r="Q73">
        <f>'[16]Cumulative Stats'!H95</f>
        <v>0</v>
      </c>
    </row>
    <row r="74" spans="10:17" ht="12.75">
      <c r="J74" t="str">
        <f>'[11]Cumulative '!A92</f>
        <v>Haynes</v>
      </c>
      <c r="K74" t="s">
        <v>91</v>
      </c>
      <c r="L74">
        <f>'[11]Cumulative '!C92</f>
        <v>6</v>
      </c>
      <c r="M74">
        <f>'[11]Cumulative '!D92</f>
        <v>43</v>
      </c>
      <c r="N74">
        <f>'[11]Cumulative '!E92</f>
        <v>7.166666666666667</v>
      </c>
      <c r="O74">
        <f>'[11]Cumulative '!F92</f>
        <v>36</v>
      </c>
      <c r="P74">
        <f>'[11]Cumulative '!G92</f>
        <v>0</v>
      </c>
      <c r="Q74">
        <f>'[11]Cumulative '!H92</f>
        <v>0</v>
      </c>
    </row>
    <row r="75" spans="10:17" ht="12.75">
      <c r="J75" t="str">
        <f>'[10]Cumulative Stats'!A98</f>
        <v>Poole</v>
      </c>
      <c r="K75" t="s">
        <v>92</v>
      </c>
      <c r="L75">
        <f>'[10]Cumulative Stats'!C98</f>
        <v>4</v>
      </c>
      <c r="M75">
        <f>'[10]Cumulative Stats'!D98</f>
        <v>43</v>
      </c>
      <c r="N75">
        <f>'[10]Cumulative Stats'!E98</f>
        <v>10.75</v>
      </c>
      <c r="O75">
        <f>'[10]Cumulative Stats'!F98</f>
        <v>15</v>
      </c>
      <c r="P75">
        <f>'[10]Cumulative Stats'!G98</f>
        <v>1</v>
      </c>
      <c r="Q75">
        <f>'[10]Cumulative Stats'!H98</f>
        <v>0</v>
      </c>
    </row>
    <row r="76" spans="10:17" ht="12.75">
      <c r="J76" t="str">
        <f>'[9]Cumulative Stats'!A88</f>
        <v>Cappadona</v>
      </c>
      <c r="K76" t="s">
        <v>110</v>
      </c>
      <c r="L76">
        <f>'[9]Cumulative Stats'!C88</f>
        <v>3</v>
      </c>
      <c r="M76">
        <f>'[9]Cumulative Stats'!D88</f>
        <v>42</v>
      </c>
      <c r="N76">
        <f>'[9]Cumulative Stats'!E88</f>
        <v>14</v>
      </c>
      <c r="O76">
        <f>'[9]Cumulative Stats'!F88</f>
        <v>24</v>
      </c>
      <c r="P76">
        <f>'[9]Cumulative Stats'!G88</f>
        <v>0</v>
      </c>
      <c r="Q76">
        <f>'[9]Cumulative Stats'!H88</f>
        <v>0</v>
      </c>
    </row>
    <row r="77" spans="10:17" ht="12.75">
      <c r="J77" t="str">
        <f>'[8]Cumulative Stats'!A89</f>
        <v>B.Turner</v>
      </c>
      <c r="K77" t="s">
        <v>87</v>
      </c>
      <c r="L77">
        <f>'[8]Cumulative Stats'!C89</f>
        <v>3</v>
      </c>
      <c r="M77">
        <f>'[8]Cumulative Stats'!D89</f>
        <v>35</v>
      </c>
      <c r="N77">
        <f>'[8]Cumulative Stats'!E89</f>
        <v>11.666666666666666</v>
      </c>
      <c r="O77">
        <f>'[8]Cumulative Stats'!F89</f>
        <v>20</v>
      </c>
      <c r="P77">
        <f>'[8]Cumulative Stats'!G89</f>
        <v>0</v>
      </c>
      <c r="Q77">
        <f>'[8]Cumulative Stats'!H89</f>
        <v>0</v>
      </c>
    </row>
    <row r="78" spans="10:17" ht="12.75">
      <c r="J78" t="str">
        <f>'[9]Cumulative Stats'!A95</f>
        <v>Nichols</v>
      </c>
      <c r="K78" t="s">
        <v>110</v>
      </c>
      <c r="L78">
        <f>'[9]Cumulative Stats'!C95</f>
        <v>1</v>
      </c>
      <c r="M78">
        <f>'[9]Cumulative Stats'!D95</f>
        <v>32</v>
      </c>
      <c r="N78">
        <f>'[9]Cumulative Stats'!E95</f>
        <v>32</v>
      </c>
      <c r="O78">
        <f>'[9]Cumulative Stats'!F95</f>
        <v>32</v>
      </c>
      <c r="P78">
        <f>'[9]Cumulative Stats'!G95</f>
        <v>0</v>
      </c>
      <c r="Q78">
        <f>'[9]Cumulative Stats'!H95</f>
        <v>0</v>
      </c>
    </row>
    <row r="79" spans="10:17" ht="12.75">
      <c r="J79" t="str">
        <f>'[16]Cumulative Stats'!A94</f>
        <v>MacKinnon</v>
      </c>
      <c r="K79" t="s">
        <v>93</v>
      </c>
      <c r="L79">
        <f>'[16]Cumulative Stats'!C94</f>
        <v>1</v>
      </c>
      <c r="M79">
        <f>'[16]Cumulative Stats'!D94</f>
        <v>32</v>
      </c>
      <c r="N79">
        <f>'[16]Cumulative Stats'!E94</f>
        <v>32</v>
      </c>
      <c r="O79">
        <f>'[16]Cumulative Stats'!F94</f>
        <v>32</v>
      </c>
      <c r="P79">
        <f>'[16]Cumulative Stats'!G94</f>
        <v>0</v>
      </c>
      <c r="Q79">
        <f>'[16]Cumulative Stats'!H94</f>
        <v>0</v>
      </c>
    </row>
    <row r="80" spans="10:17" ht="12.75">
      <c r="J80" t="str">
        <f>'[15]Cumulative Stats'!A88</f>
        <v>Mitchell</v>
      </c>
      <c r="K80" t="s">
        <v>88</v>
      </c>
      <c r="L80">
        <f>'[15]Cumulative Stats'!C88</f>
        <v>12</v>
      </c>
      <c r="M80">
        <f>'[15]Cumulative Stats'!D88</f>
        <v>29</v>
      </c>
      <c r="N80">
        <f>'[15]Cumulative Stats'!E88</f>
        <v>2.4166666666666665</v>
      </c>
      <c r="O80">
        <f>'[15]Cumulative Stats'!F88</f>
        <v>9</v>
      </c>
      <c r="P80">
        <f>'[15]Cumulative Stats'!G88</f>
        <v>0</v>
      </c>
      <c r="Q80">
        <f>'[15]Cumulative Stats'!H88</f>
        <v>0</v>
      </c>
    </row>
    <row r="81" spans="10:17" ht="12.75">
      <c r="J81" t="str">
        <f>'[16]Cumulative Stats'!A89</f>
        <v>Lowe</v>
      </c>
      <c r="K81" t="s">
        <v>93</v>
      </c>
      <c r="L81">
        <f>'[16]Cumulative Stats'!C89</f>
        <v>3</v>
      </c>
      <c r="M81">
        <f>'[16]Cumulative Stats'!D89</f>
        <v>27</v>
      </c>
      <c r="N81">
        <f>'[16]Cumulative Stats'!E89</f>
        <v>9</v>
      </c>
      <c r="O81">
        <f>'[16]Cumulative Stats'!F89</f>
        <v>14</v>
      </c>
      <c r="P81">
        <f>'[16]Cumulative Stats'!G89</f>
        <v>0</v>
      </c>
      <c r="Q81">
        <f>'[16]Cumulative Stats'!H89</f>
        <v>0</v>
      </c>
    </row>
    <row r="82" spans="10:17" ht="12.75">
      <c r="J82" t="str">
        <f>'[10]Cumulative Stats'!A97</f>
        <v>Ledbetter</v>
      </c>
      <c r="K82" t="s">
        <v>92</v>
      </c>
      <c r="L82">
        <f>'[10]Cumulative Stats'!C97</f>
        <v>4</v>
      </c>
      <c r="M82">
        <f>'[10]Cumulative Stats'!D97</f>
        <v>23</v>
      </c>
      <c r="N82">
        <f>'[10]Cumulative Stats'!E97</f>
        <v>5.75</v>
      </c>
      <c r="O82">
        <f>'[10]Cumulative Stats'!F97</f>
        <v>11</v>
      </c>
      <c r="P82">
        <f>'[10]Cumulative Stats'!G97</f>
        <v>0</v>
      </c>
      <c r="Q82">
        <f>'[10]Cumulative Stats'!H97</f>
        <v>0</v>
      </c>
    </row>
    <row r="83" spans="10:17" ht="12.75">
      <c r="J83" t="str">
        <f>'[10]Cumulative Stats'!A96</f>
        <v>Bass</v>
      </c>
      <c r="K83" t="s">
        <v>92</v>
      </c>
      <c r="L83">
        <f>'[10]Cumulative Stats'!C96</f>
        <v>4</v>
      </c>
      <c r="M83">
        <f>'[10]Cumulative Stats'!D96</f>
        <v>22</v>
      </c>
      <c r="N83">
        <f>'[10]Cumulative Stats'!E96</f>
        <v>5.5</v>
      </c>
      <c r="O83">
        <f>'[10]Cumulative Stats'!F96</f>
        <v>14</v>
      </c>
      <c r="P83">
        <f>'[10]Cumulative Stats'!G96</f>
        <v>1</v>
      </c>
      <c r="Q83">
        <f>'[10]Cumulative Stats'!H96</f>
        <v>0</v>
      </c>
    </row>
    <row r="84" spans="10:17" ht="12.75">
      <c r="J84" t="str">
        <f>'[13]Cumulative Stats'!A96</f>
        <v>Carolan</v>
      </c>
      <c r="K84" t="s">
        <v>89</v>
      </c>
      <c r="L84">
        <f>'[13]Cumulative Stats'!C96</f>
        <v>2</v>
      </c>
      <c r="M84">
        <f>'[13]Cumulative Stats'!D96</f>
        <v>21</v>
      </c>
      <c r="N84">
        <f>'[13]Cumulative Stats'!E96</f>
        <v>10.5</v>
      </c>
      <c r="O84">
        <f>'[13]Cumulative Stats'!F96</f>
        <v>15</v>
      </c>
      <c r="P84">
        <f>'[13]Cumulative Stats'!G96</f>
        <v>0</v>
      </c>
      <c r="Q84">
        <f>'[13]Cumulative Stats'!H96</f>
        <v>0</v>
      </c>
    </row>
    <row r="85" spans="10:17" ht="12.75">
      <c r="J85" t="str">
        <f>'[12]Cumulative Stats'!A89</f>
        <v>Spikes</v>
      </c>
      <c r="K85" t="s">
        <v>90</v>
      </c>
      <c r="L85">
        <f>'[12]Cumulative Stats'!C89</f>
        <v>3</v>
      </c>
      <c r="M85">
        <f>'[12]Cumulative Stats'!D89</f>
        <v>20</v>
      </c>
      <c r="N85">
        <f>'[12]Cumulative Stats'!E89</f>
        <v>6.666666666666667</v>
      </c>
      <c r="O85">
        <f>'[12]Cumulative Stats'!F89</f>
        <v>11</v>
      </c>
      <c r="P85">
        <f>'[12]Cumulative Stats'!G89</f>
        <v>0</v>
      </c>
      <c r="Q85">
        <f>'[12]Cumulative Stats'!H89</f>
        <v>0</v>
      </c>
    </row>
    <row r="86" spans="10:17" ht="12.75">
      <c r="J86" t="str">
        <f>'[15]Cumulative Stats'!A86</f>
        <v>Little</v>
      </c>
      <c r="K86" t="s">
        <v>88</v>
      </c>
      <c r="L86">
        <f>'[15]Cumulative Stats'!C86</f>
        <v>2</v>
      </c>
      <c r="M86">
        <f>'[15]Cumulative Stats'!D86</f>
        <v>15</v>
      </c>
      <c r="N86">
        <f>'[15]Cumulative Stats'!E86</f>
        <v>7.5</v>
      </c>
      <c r="O86">
        <f>'[15]Cumulative Stats'!F86</f>
        <v>8</v>
      </c>
      <c r="P86">
        <f>'[15]Cumulative Stats'!G86</f>
        <v>0</v>
      </c>
      <c r="Q86">
        <f>'[15]Cumulative Stats'!H86</f>
        <v>0</v>
      </c>
    </row>
    <row r="87" spans="10:17" ht="12.75">
      <c r="J87" t="str">
        <f>'[15]Cumulative Stats'!A96</f>
        <v>White</v>
      </c>
      <c r="K87" t="s">
        <v>88</v>
      </c>
      <c r="L87">
        <f>'[15]Cumulative Stats'!C96</f>
        <v>3</v>
      </c>
      <c r="M87">
        <f>'[15]Cumulative Stats'!D96</f>
        <v>13</v>
      </c>
      <c r="N87">
        <f>'[15]Cumulative Stats'!E96</f>
        <v>4.333333333333333</v>
      </c>
      <c r="O87">
        <f>'[15]Cumulative Stats'!F96</f>
        <v>12</v>
      </c>
      <c r="P87">
        <f>'[15]Cumulative Stats'!G96</f>
        <v>0</v>
      </c>
      <c r="Q87">
        <f>'[15]Cumulative Stats'!H96</f>
        <v>0</v>
      </c>
    </row>
    <row r="88" spans="10:17" ht="12.75">
      <c r="J88" t="str">
        <f>'[11]Cumulative '!A96</f>
        <v>Seiple</v>
      </c>
      <c r="K88" t="s">
        <v>91</v>
      </c>
      <c r="L88">
        <f>'[11]Cumulative '!C96</f>
        <v>2</v>
      </c>
      <c r="M88">
        <f>'[11]Cumulative '!D96</f>
        <v>10</v>
      </c>
      <c r="N88">
        <f>'[11]Cumulative '!E96</f>
        <v>5</v>
      </c>
      <c r="O88">
        <f>'[11]Cumulative '!F96</f>
        <v>5</v>
      </c>
      <c r="P88">
        <f>'[11]Cumulative '!G96</f>
        <v>0</v>
      </c>
      <c r="Q88">
        <f>'[11]Cumulative '!H96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pane ySplit="1" topLeftCell="BM2" activePane="bottomLeft" state="frozen"/>
      <selection pane="topLeft" activeCell="A1" sqref="A1"/>
      <selection pane="bottomLeft" activeCell="J64" sqref="J64:M89"/>
    </sheetView>
  </sheetViews>
  <sheetFormatPr defaultColWidth="9.140625" defaultRowHeight="12.75"/>
  <cols>
    <col min="1" max="1" width="18.140625" style="0" customWidth="1"/>
    <col min="2" max="9" width="6.28125" style="0" customWidth="1"/>
    <col min="10" max="10" width="16.7109375" style="0" customWidth="1"/>
    <col min="11" max="14" width="6.28125" style="0" customWidth="1"/>
  </cols>
  <sheetData>
    <row r="1" spans="1:14" ht="12.75">
      <c r="A1" s="1" t="s">
        <v>71</v>
      </c>
      <c r="B1" s="4"/>
      <c r="C1" s="4" t="s">
        <v>72</v>
      </c>
      <c r="D1" s="4" t="s">
        <v>82</v>
      </c>
      <c r="E1" s="4" t="s">
        <v>52</v>
      </c>
      <c r="F1" s="4" t="s">
        <v>58</v>
      </c>
      <c r="G1" s="4" t="s">
        <v>57</v>
      </c>
      <c r="H1" s="4" t="s">
        <v>63</v>
      </c>
      <c r="I1" s="4"/>
      <c r="J1" s="4" t="s">
        <v>95</v>
      </c>
      <c r="K1" s="4"/>
      <c r="L1" s="4" t="s">
        <v>72</v>
      </c>
      <c r="M1" s="4" t="s">
        <v>111</v>
      </c>
      <c r="N1" s="4"/>
    </row>
    <row r="2" spans="1:13" ht="12.75">
      <c r="A2" t="str">
        <f>'[14]Cumulative Stats'!A135</f>
        <v>Brown</v>
      </c>
      <c r="B2" t="s">
        <v>94</v>
      </c>
      <c r="C2">
        <f>'[14]Cumulative Stats'!C135</f>
        <v>16</v>
      </c>
      <c r="D2">
        <f>'[14]Cumulative Stats'!D135</f>
        <v>111</v>
      </c>
      <c r="E2" s="9">
        <f>'[14]Cumulative Stats'!E135</f>
        <v>6.9375</v>
      </c>
      <c r="F2">
        <f>'[14]Cumulative Stats'!F135</f>
        <v>52</v>
      </c>
      <c r="G2">
        <f>'[14]Cumulative Stats'!G135</f>
        <v>1</v>
      </c>
      <c r="H2">
        <f>'[14]Cumulative Stats'!H135</f>
        <v>0</v>
      </c>
      <c r="J2" t="str">
        <f>'[14]Cumulative Stats'!A147</f>
        <v>Powers</v>
      </c>
      <c r="K2" t="s">
        <v>94</v>
      </c>
      <c r="L2">
        <f>'[14]Cumulative Stats'!C147</f>
        <v>18</v>
      </c>
      <c r="M2">
        <f>'[14]Cumulative Stats'!D147</f>
        <v>139</v>
      </c>
    </row>
    <row r="3" spans="1:13" ht="12.75">
      <c r="A3" t="str">
        <f>'[12]Cumulative Stats'!A142</f>
        <v>Janik</v>
      </c>
      <c r="B3" t="s">
        <v>90</v>
      </c>
      <c r="C3">
        <f>'[12]Cumulative Stats'!C142</f>
        <v>14</v>
      </c>
      <c r="D3">
        <f>'[12]Cumulative Stats'!D142</f>
        <v>244</v>
      </c>
      <c r="E3" s="9">
        <f>'[12]Cumulative Stats'!E142</f>
        <v>17.428571428571427</v>
      </c>
      <c r="F3">
        <f>'[12]Cumulative Stats'!F142</f>
        <v>87</v>
      </c>
      <c r="G3">
        <f>'[12]Cumulative Stats'!G142</f>
        <v>1</v>
      </c>
      <c r="H3">
        <f>'[12]Cumulative Stats'!H142</f>
        <v>0</v>
      </c>
      <c r="J3" t="str">
        <f>'[8]Cumulative Stats'!A148</f>
        <v>Biggs</v>
      </c>
      <c r="K3" t="s">
        <v>87</v>
      </c>
      <c r="L3">
        <f>'[8]Cumulative Stats'!C148</f>
        <v>17</v>
      </c>
      <c r="M3">
        <f>'[8]Cumulative Stats'!D148</f>
        <v>123</v>
      </c>
    </row>
    <row r="4" spans="1:13" ht="12.75">
      <c r="A4" t="str">
        <f>'[10]Cumulative Stats'!A138</f>
        <v>Farr</v>
      </c>
      <c r="B4" t="s">
        <v>92</v>
      </c>
      <c r="C4">
        <f>'[10]Cumulative Stats'!C138</f>
        <v>14</v>
      </c>
      <c r="D4">
        <f>'[10]Cumulative Stats'!D138</f>
        <v>254</v>
      </c>
      <c r="E4" s="9">
        <f>'[10]Cumulative Stats'!E138</f>
        <v>18.142857142857142</v>
      </c>
      <c r="F4">
        <f>'[10]Cumulative Stats'!F138</f>
        <v>28</v>
      </c>
      <c r="G4">
        <f>'[10]Cumulative Stats'!G138</f>
        <v>1</v>
      </c>
      <c r="H4">
        <f>'[10]Cumulative Stats'!H138</f>
        <v>0</v>
      </c>
      <c r="J4" t="str">
        <f>'[14]Cumulative Stats'!A148</f>
        <v>Lassiter</v>
      </c>
      <c r="K4" t="s">
        <v>94</v>
      </c>
      <c r="L4">
        <f>'[14]Cumulative Stats'!C148</f>
        <v>16</v>
      </c>
      <c r="M4">
        <f>'[14]Cumulative Stats'!D148</f>
        <v>127</v>
      </c>
    </row>
    <row r="5" spans="1:13" ht="12.75">
      <c r="A5" t="str">
        <f>'[13]Cumulative Stats'!A139</f>
        <v>Hunt</v>
      </c>
      <c r="B5" t="s">
        <v>89</v>
      </c>
      <c r="C5">
        <f>'[13]Cumulative Stats'!C139</f>
        <v>13</v>
      </c>
      <c r="D5">
        <f>'[13]Cumulative Stats'!D139</f>
        <v>153</v>
      </c>
      <c r="E5" s="9">
        <f>'[13]Cumulative Stats'!E139</f>
        <v>11.76923076923077</v>
      </c>
      <c r="F5">
        <f>'[13]Cumulative Stats'!F139</f>
        <v>38</v>
      </c>
      <c r="G5">
        <f>'[13]Cumulative Stats'!G139</f>
        <v>0</v>
      </c>
      <c r="H5">
        <f>'[13]Cumulative Stats'!H139</f>
        <v>0</v>
      </c>
      <c r="J5" t="str">
        <f>'[12]Cumulative Stats'!A148</f>
        <v>McDole</v>
      </c>
      <c r="K5" t="s">
        <v>90</v>
      </c>
      <c r="L5">
        <f>'[12]Cumulative Stats'!C148</f>
        <v>13</v>
      </c>
      <c r="M5">
        <f>'[12]Cumulative Stats'!D148</f>
        <v>106</v>
      </c>
    </row>
    <row r="6" spans="1:13" ht="12.75">
      <c r="A6" t="str">
        <f>'[13]Cumulative Stats'!A140</f>
        <v>Robinson</v>
      </c>
      <c r="B6" t="s">
        <v>89</v>
      </c>
      <c r="C6">
        <f>'[13]Cumulative Stats'!C140</f>
        <v>12</v>
      </c>
      <c r="D6">
        <f>'[13]Cumulative Stats'!D140</f>
        <v>77</v>
      </c>
      <c r="E6" s="9">
        <f>'[13]Cumulative Stats'!E140</f>
        <v>6.416666666666667</v>
      </c>
      <c r="F6">
        <f>'[13]Cumulative Stats'!F140</f>
        <v>47</v>
      </c>
      <c r="G6">
        <f>'[13]Cumulative Stats'!G140</f>
        <v>0</v>
      </c>
      <c r="H6">
        <f>'[13]Cumulative Stats'!H140</f>
        <v>2</v>
      </c>
      <c r="J6" t="str">
        <f>'[8]Cumulative Stats'!A149</f>
        <v>Philben</v>
      </c>
      <c r="K6" t="s">
        <v>87</v>
      </c>
      <c r="L6">
        <f>'[8]Cumulative Stats'!C149</f>
        <v>12</v>
      </c>
      <c r="M6">
        <f>'[8]Cumulative Stats'!D149</f>
        <v>63</v>
      </c>
    </row>
    <row r="7" spans="1:13" ht="12.75">
      <c r="A7" t="str">
        <f>'[13]Cumulative Stats'!A137</f>
        <v>Bell</v>
      </c>
      <c r="B7" t="s">
        <v>89</v>
      </c>
      <c r="C7">
        <f>'[13]Cumulative Stats'!C137</f>
        <v>11</v>
      </c>
      <c r="D7">
        <f>'[13]Cumulative Stats'!D137</f>
        <v>158</v>
      </c>
      <c r="E7">
        <f>'[13]Cumulative Stats'!E137</f>
        <v>14.363636363636363</v>
      </c>
      <c r="F7">
        <f>'[13]Cumulative Stats'!F137</f>
        <v>28</v>
      </c>
      <c r="G7">
        <f>'[13]Cumulative Stats'!G137</f>
        <v>2</v>
      </c>
      <c r="H7">
        <f>'[13]Cumulative Stats'!H137</f>
        <v>0</v>
      </c>
      <c r="J7" t="str">
        <f>'[13]Cumulative Stats'!A155</f>
        <v>Mitchell</v>
      </c>
      <c r="K7" t="s">
        <v>89</v>
      </c>
      <c r="L7">
        <f>'[13]Cumulative Stats'!C155</f>
        <v>10</v>
      </c>
      <c r="M7">
        <f>'[13]Cumulative Stats'!D155</f>
        <v>75</v>
      </c>
    </row>
    <row r="8" spans="1:13" ht="12.75">
      <c r="A8" t="str">
        <f>'[15]Cumulative Stats'!A141</f>
        <v>Sellers</v>
      </c>
      <c r="B8" t="s">
        <v>88</v>
      </c>
      <c r="C8">
        <f>'[15]Cumulative Stats'!C141</f>
        <v>10</v>
      </c>
      <c r="D8">
        <f>'[15]Cumulative Stats'!D141</f>
        <v>177</v>
      </c>
      <c r="E8" s="9">
        <f>'[15]Cumulative Stats'!E141</f>
        <v>17.7</v>
      </c>
      <c r="F8">
        <f>'[15]Cumulative Stats'!F141</f>
        <v>100</v>
      </c>
      <c r="G8">
        <f>'[15]Cumulative Stats'!G141</f>
        <v>2</v>
      </c>
      <c r="H8">
        <f>'[15]Cumulative Stats'!H141</f>
        <v>0</v>
      </c>
      <c r="J8" t="str">
        <f>'[11]Cumulative '!A149</f>
        <v>Jacobs</v>
      </c>
      <c r="K8" t="s">
        <v>91</v>
      </c>
      <c r="L8">
        <f>'[11]Cumulative '!C149</f>
        <v>8</v>
      </c>
      <c r="M8">
        <f>'[11]Cumulative '!D149</f>
        <v>70</v>
      </c>
    </row>
    <row r="9" spans="1:13" ht="12.75">
      <c r="A9" t="str">
        <f>'[8]Cumulative Stats'!A136</f>
        <v>Grantham</v>
      </c>
      <c r="B9" t="s">
        <v>87</v>
      </c>
      <c r="C9">
        <f>'[8]Cumulative Stats'!C136</f>
        <v>9</v>
      </c>
      <c r="D9">
        <f>'[8]Cumulative Stats'!D136</f>
        <v>111</v>
      </c>
      <c r="E9">
        <f>'[8]Cumulative Stats'!E136</f>
        <v>12.333333333333334</v>
      </c>
      <c r="F9">
        <f>'[8]Cumulative Stats'!F136</f>
        <v>32</v>
      </c>
      <c r="G9">
        <f>'[8]Cumulative Stats'!G136</f>
        <v>0</v>
      </c>
      <c r="H9">
        <f>'[8]Cumulative Stats'!H136</f>
        <v>0</v>
      </c>
      <c r="J9" t="str">
        <f>'[8]Cumulative Stats'!A150</f>
        <v>Rochester</v>
      </c>
      <c r="K9" t="s">
        <v>87</v>
      </c>
      <c r="L9">
        <f>'[8]Cumulative Stats'!C150</f>
        <v>8</v>
      </c>
      <c r="M9">
        <f>'[8]Cumulative Stats'!D150</f>
        <v>67</v>
      </c>
    </row>
    <row r="10" spans="1:13" ht="12.75">
      <c r="A10" t="str">
        <f>'[16]Cumulative Stats'!A136</f>
        <v>Beauchamp</v>
      </c>
      <c r="B10" t="s">
        <v>93</v>
      </c>
      <c r="C10">
        <f>'[16]Cumulative Stats'!C136</f>
        <v>8</v>
      </c>
      <c r="D10">
        <f>'[16]Cumulative Stats'!D136</f>
        <v>102</v>
      </c>
      <c r="E10" s="9">
        <f>'[16]Cumulative Stats'!E136</f>
        <v>12.75</v>
      </c>
      <c r="F10">
        <f>'[16]Cumulative Stats'!F136</f>
        <v>29</v>
      </c>
      <c r="G10">
        <f>'[16]Cumulative Stats'!G136</f>
        <v>0</v>
      </c>
      <c r="H10">
        <f>'[16]Cumulative Stats'!H136</f>
        <v>0</v>
      </c>
      <c r="J10" t="str">
        <f>'[9]Cumulative Stats'!A151</f>
        <v>Antwine</v>
      </c>
      <c r="K10" t="s">
        <v>110</v>
      </c>
      <c r="L10">
        <f>'[9]Cumulative Stats'!C151</f>
        <v>8</v>
      </c>
      <c r="M10">
        <f>'[9]Cumulative Stats'!D151</f>
        <v>65</v>
      </c>
    </row>
    <row r="11" spans="1:13" ht="12.75">
      <c r="A11" t="str">
        <f>'[9]Cumulative Stats'!A136</f>
        <v>Buoniconti</v>
      </c>
      <c r="B11" t="s">
        <v>110</v>
      </c>
      <c r="C11">
        <f>'[9]Cumulative Stats'!C136</f>
        <v>7</v>
      </c>
      <c r="D11">
        <f>'[9]Cumulative Stats'!D136</f>
        <v>-4</v>
      </c>
      <c r="E11" s="9">
        <f>'[9]Cumulative Stats'!E136</f>
        <v>-0.5714285714285714</v>
      </c>
      <c r="F11">
        <f>'[9]Cumulative Stats'!F136</f>
        <v>0</v>
      </c>
      <c r="G11">
        <f>'[9]Cumulative Stats'!G136</f>
        <v>0</v>
      </c>
      <c r="H11">
        <f>'[9]Cumulative Stats'!H136</f>
        <v>0</v>
      </c>
      <c r="J11" t="str">
        <f>'[16]Cumulative Stats'!A148</f>
        <v>Day</v>
      </c>
      <c r="K11" t="s">
        <v>93</v>
      </c>
      <c r="L11">
        <f>'[16]Cumulative Stats'!C148</f>
        <v>8</v>
      </c>
      <c r="M11">
        <f>'[16]Cumulative Stats'!D148</f>
        <v>54</v>
      </c>
    </row>
    <row r="12" spans="1:13" ht="12.75">
      <c r="A12" t="str">
        <f>'[12]Cumulative Stats'!A141</f>
        <v>Byrd</v>
      </c>
      <c r="B12" t="s">
        <v>90</v>
      </c>
      <c r="C12">
        <f>'[12]Cumulative Stats'!C141</f>
        <v>7</v>
      </c>
      <c r="D12">
        <f>'[12]Cumulative Stats'!D141</f>
        <v>49</v>
      </c>
      <c r="E12">
        <f>'[12]Cumulative Stats'!E141</f>
        <v>7</v>
      </c>
      <c r="F12">
        <f>'[12]Cumulative Stats'!F141</f>
        <v>15</v>
      </c>
      <c r="G12">
        <f>'[12]Cumulative Stats'!G141</f>
        <v>0</v>
      </c>
      <c r="H12">
        <f>'[12]Cumulative Stats'!H141</f>
        <v>0</v>
      </c>
      <c r="J12" t="str">
        <f>'[16]Cumulative Stats'!A149</f>
        <v>Ridge</v>
      </c>
      <c r="K12" t="s">
        <v>93</v>
      </c>
      <c r="L12">
        <f>'[16]Cumulative Stats'!C149</f>
        <v>7</v>
      </c>
      <c r="M12">
        <f>'[16]Cumulative Stats'!D149</f>
        <v>49</v>
      </c>
    </row>
    <row r="13" spans="1:13" ht="12.75">
      <c r="A13" t="str">
        <f>'[14]Cumulative Stats'!A136</f>
        <v>Williams </v>
      </c>
      <c r="B13" t="s">
        <v>94</v>
      </c>
      <c r="C13">
        <f>'[14]Cumulative Stats'!C136</f>
        <v>7</v>
      </c>
      <c r="D13">
        <f>'[14]Cumulative Stats'!D136</f>
        <v>104</v>
      </c>
      <c r="E13" s="9">
        <f>'[14]Cumulative Stats'!E136</f>
        <v>14.857142857142858</v>
      </c>
      <c r="F13">
        <f>'[14]Cumulative Stats'!F136</f>
        <v>26</v>
      </c>
      <c r="G13">
        <f>'[14]Cumulative Stats'!G136</f>
        <v>2</v>
      </c>
      <c r="H13">
        <f>'[14]Cumulative Stats'!H136</f>
        <v>0</v>
      </c>
      <c r="J13" t="str">
        <f>'[10]Cumulative Stats'!A153</f>
        <v>Webster</v>
      </c>
      <c r="K13" t="s">
        <v>92</v>
      </c>
      <c r="L13">
        <f>'[10]Cumulative Stats'!C153</f>
        <v>7</v>
      </c>
      <c r="M13">
        <f>'[10]Cumulative Stats'!D153</f>
        <v>64</v>
      </c>
    </row>
    <row r="14" spans="1:13" ht="12.75">
      <c r="A14" t="str">
        <f>'[8]Cumulative Stats'!A137</f>
        <v>Atkinson</v>
      </c>
      <c r="B14" t="s">
        <v>87</v>
      </c>
      <c r="C14">
        <f>'[8]Cumulative Stats'!C137</f>
        <v>6</v>
      </c>
      <c r="D14">
        <f>'[8]Cumulative Stats'!D137</f>
        <v>85</v>
      </c>
      <c r="E14">
        <f>'[8]Cumulative Stats'!E137</f>
        <v>14.166666666666666</v>
      </c>
      <c r="F14">
        <f>'[8]Cumulative Stats'!F137</f>
        <v>40</v>
      </c>
      <c r="G14">
        <f>'[8]Cumulative Stats'!G137</f>
        <v>1</v>
      </c>
      <c r="H14">
        <f>'[8]Cumulative Stats'!H137</f>
        <v>0</v>
      </c>
      <c r="J14" t="str">
        <f>'[12]Cumulative Stats'!A149</f>
        <v>Dunaway</v>
      </c>
      <c r="K14" t="s">
        <v>90</v>
      </c>
      <c r="L14">
        <f>'[12]Cumulative Stats'!C149</f>
        <v>7</v>
      </c>
      <c r="M14">
        <f>'[12]Cumulative Stats'!D149</f>
        <v>47</v>
      </c>
    </row>
    <row r="15" spans="1:13" ht="12.75">
      <c r="A15" t="str">
        <f>'[14]Cumulative Stats'!A137</f>
        <v>McCloughan</v>
      </c>
      <c r="B15" t="s">
        <v>94</v>
      </c>
      <c r="C15">
        <f>'[14]Cumulative Stats'!C137</f>
        <v>6</v>
      </c>
      <c r="D15">
        <f>'[14]Cumulative Stats'!D137</f>
        <v>30</v>
      </c>
      <c r="E15">
        <f>'[14]Cumulative Stats'!E137</f>
        <v>5</v>
      </c>
      <c r="F15">
        <f>'[14]Cumulative Stats'!F137</f>
        <v>14</v>
      </c>
      <c r="G15">
        <f>'[14]Cumulative Stats'!G137</f>
        <v>0</v>
      </c>
      <c r="H15">
        <f>'[14]Cumulative Stats'!H137</f>
        <v>0</v>
      </c>
      <c r="J15" t="str">
        <f>'[13]Cumulative Stats'!A148</f>
        <v>Mays</v>
      </c>
      <c r="K15" t="s">
        <v>89</v>
      </c>
      <c r="L15">
        <f>'[13]Cumulative Stats'!C148</f>
        <v>7</v>
      </c>
      <c r="M15">
        <f>'[13]Cumulative Stats'!D148</f>
        <v>55</v>
      </c>
    </row>
    <row r="16" spans="1:13" ht="12.75">
      <c r="A16" t="str">
        <f>'[11]Cumulative '!A140</f>
        <v>Westmoreland</v>
      </c>
      <c r="B16" t="s">
        <v>91</v>
      </c>
      <c r="C16">
        <f>'[11]Cumulative '!C140</f>
        <v>5</v>
      </c>
      <c r="D16">
        <f>'[11]Cumulative '!D140</f>
        <v>57</v>
      </c>
      <c r="E16">
        <f>'[11]Cumulative '!E140</f>
        <v>11.4</v>
      </c>
      <c r="F16">
        <f>'[11]Cumulative '!F140</f>
        <v>18</v>
      </c>
      <c r="G16">
        <f>'[11]Cumulative '!G140</f>
        <v>0</v>
      </c>
      <c r="H16">
        <f>'[11]Cumulative '!H140</f>
        <v>0</v>
      </c>
      <c r="J16" t="str">
        <f>'[12]Cumulative Stats'!A154</f>
        <v>Janik</v>
      </c>
      <c r="K16" t="s">
        <v>90</v>
      </c>
      <c r="L16">
        <f>'[12]Cumulative Stats'!C154</f>
        <v>6</v>
      </c>
      <c r="M16">
        <f>'[12]Cumulative Stats'!D154</f>
        <v>60</v>
      </c>
    </row>
    <row r="17" spans="1:13" ht="12.75">
      <c r="A17" t="str">
        <f>'[11]Cumulative '!A138</f>
        <v>Bramlett</v>
      </c>
      <c r="B17" t="s">
        <v>91</v>
      </c>
      <c r="C17">
        <f>'[11]Cumulative '!C138</f>
        <v>5</v>
      </c>
      <c r="D17">
        <f>'[11]Cumulative '!D138</f>
        <v>27</v>
      </c>
      <c r="E17" s="9">
        <f>'[11]Cumulative '!E138</f>
        <v>5.4</v>
      </c>
      <c r="F17">
        <f>'[11]Cumulative '!F138</f>
        <v>8</v>
      </c>
      <c r="G17">
        <f>'[11]Cumulative '!G138</f>
        <v>0</v>
      </c>
      <c r="H17">
        <f>'[11]Cumulative '!H138</f>
        <v>0</v>
      </c>
      <c r="J17" t="str">
        <f>'[11]Cumulative '!A150</f>
        <v>Emanuel</v>
      </c>
      <c r="K17" t="s">
        <v>91</v>
      </c>
      <c r="L17">
        <f>'[11]Cumulative '!C150</f>
        <v>6</v>
      </c>
      <c r="M17">
        <f>'[11]Cumulative '!D150</f>
        <v>47</v>
      </c>
    </row>
    <row r="18" spans="1:13" ht="12.75">
      <c r="A18" t="str">
        <f>'[10]Cumulative Stats'!A139</f>
        <v>Hicks</v>
      </c>
      <c r="B18" t="s">
        <v>92</v>
      </c>
      <c r="C18">
        <f>'[10]Cumulative Stats'!C139</f>
        <v>5</v>
      </c>
      <c r="D18">
        <f>'[10]Cumulative Stats'!D139</f>
        <v>96</v>
      </c>
      <c r="E18" s="9">
        <f>'[10]Cumulative Stats'!E139</f>
        <v>19.2</v>
      </c>
      <c r="F18">
        <f>'[10]Cumulative Stats'!F139</f>
        <v>38</v>
      </c>
      <c r="G18">
        <f>'[10]Cumulative Stats'!G139</f>
        <v>1</v>
      </c>
      <c r="H18">
        <f>'[10]Cumulative Stats'!H139</f>
        <v>0</v>
      </c>
      <c r="J18" t="str">
        <f>'[14]Cumulative Stats'!A149</f>
        <v>Otto, G.</v>
      </c>
      <c r="K18" t="s">
        <v>94</v>
      </c>
      <c r="L18">
        <f>'[14]Cumulative Stats'!C149</f>
        <v>6</v>
      </c>
      <c r="M18">
        <f>'[14]Cumulative Stats'!D149</f>
        <v>52</v>
      </c>
    </row>
    <row r="19" spans="1:13" ht="12.75">
      <c r="A19" t="str">
        <f>'[10]Cumulative Stats'!A141</f>
        <v>Norton</v>
      </c>
      <c r="B19" t="s">
        <v>92</v>
      </c>
      <c r="C19">
        <f>'[10]Cumulative Stats'!C141</f>
        <v>5</v>
      </c>
      <c r="D19">
        <f>'[10]Cumulative Stats'!D141</f>
        <v>-22</v>
      </c>
      <c r="E19">
        <f>'[10]Cumulative Stats'!E141</f>
        <v>-4.4</v>
      </c>
      <c r="F19">
        <f>'[10]Cumulative Stats'!F141</f>
        <v>0</v>
      </c>
      <c r="G19">
        <f>'[10]Cumulative Stats'!G141</f>
        <v>0</v>
      </c>
      <c r="H19">
        <f>'[10]Cumulative Stats'!H141</f>
        <v>0</v>
      </c>
      <c r="J19" t="str">
        <f>'[15]Cumulative Stats'!A154</f>
        <v>Jackson</v>
      </c>
      <c r="K19" t="s">
        <v>88</v>
      </c>
      <c r="L19">
        <f>'[15]Cumulative Stats'!C154</f>
        <v>5</v>
      </c>
      <c r="M19">
        <f>'[15]Cumulative Stats'!D154</f>
        <v>41</v>
      </c>
    </row>
    <row r="20" spans="1:13" ht="12.75">
      <c r="A20" t="str">
        <f>'[14]Cumulative Stats'!A138</f>
        <v>Connors</v>
      </c>
      <c r="B20" t="s">
        <v>94</v>
      </c>
      <c r="C20">
        <f>'[14]Cumulative Stats'!C138</f>
        <v>4</v>
      </c>
      <c r="D20">
        <f>'[14]Cumulative Stats'!D138</f>
        <v>175</v>
      </c>
      <c r="E20">
        <f>'[14]Cumulative Stats'!E138</f>
        <v>43.75</v>
      </c>
      <c r="F20">
        <f>'[14]Cumulative Stats'!F138</f>
        <v>92</v>
      </c>
      <c r="G20">
        <f>'[14]Cumulative Stats'!G138</f>
        <v>2</v>
      </c>
      <c r="H20">
        <f>'[14]Cumulative Stats'!H138</f>
        <v>0</v>
      </c>
      <c r="J20" t="str">
        <f>'[9]Cumulative Stats'!A149</f>
        <v>Hunt</v>
      </c>
      <c r="K20" t="s">
        <v>110</v>
      </c>
      <c r="L20">
        <f>'[9]Cumulative Stats'!C149</f>
        <v>5</v>
      </c>
      <c r="M20">
        <f>'[9]Cumulative Stats'!D149</f>
        <v>39</v>
      </c>
    </row>
    <row r="21" spans="1:13" ht="12.75">
      <c r="A21" t="str">
        <f>'[13]Cumulative Stats'!A138</f>
        <v>Williamson</v>
      </c>
      <c r="B21" t="s">
        <v>89</v>
      </c>
      <c r="C21">
        <f>'[13]Cumulative Stats'!C138</f>
        <v>4</v>
      </c>
      <c r="D21">
        <f>'[13]Cumulative Stats'!D138</f>
        <v>298</v>
      </c>
      <c r="E21">
        <f>'[13]Cumulative Stats'!E138</f>
        <v>74.5</v>
      </c>
      <c r="F21">
        <f>'[13]Cumulative Stats'!F138</f>
        <v>87</v>
      </c>
      <c r="G21">
        <f>'[13]Cumulative Stats'!G138</f>
        <v>2</v>
      </c>
      <c r="H21">
        <f>'[13]Cumulative Stats'!H138</f>
        <v>0</v>
      </c>
      <c r="J21" t="str">
        <f>'[10]Cumulative Stats'!A152</f>
        <v>Floyd</v>
      </c>
      <c r="K21" t="s">
        <v>92</v>
      </c>
      <c r="L21">
        <f>'[10]Cumulative Stats'!C152</f>
        <v>5</v>
      </c>
      <c r="M21">
        <f>'[10]Cumulative Stats'!D152</f>
        <v>37</v>
      </c>
    </row>
    <row r="22" spans="1:13" ht="12.75">
      <c r="A22" t="str">
        <f>'[13]Cumulative Stats'!A136</f>
        <v>Headrick</v>
      </c>
      <c r="B22" t="s">
        <v>89</v>
      </c>
      <c r="C22">
        <f>'[13]Cumulative Stats'!C136</f>
        <v>4</v>
      </c>
      <c r="D22">
        <f>'[13]Cumulative Stats'!D136</f>
        <v>23</v>
      </c>
      <c r="E22" s="9">
        <f>'[13]Cumulative Stats'!E136</f>
        <v>5.75</v>
      </c>
      <c r="F22">
        <f>'[13]Cumulative Stats'!F136</f>
        <v>9</v>
      </c>
      <c r="G22">
        <f>'[13]Cumulative Stats'!G136</f>
        <v>0</v>
      </c>
      <c r="H22">
        <f>'[13]Cumulative Stats'!H136</f>
        <v>0</v>
      </c>
      <c r="J22" t="str">
        <f>'[11]Cumulative '!A158</f>
        <v>Cooke</v>
      </c>
      <c r="K22" t="s">
        <v>91</v>
      </c>
      <c r="L22">
        <f>'[11]Cumulative '!C158</f>
        <v>5</v>
      </c>
      <c r="M22">
        <f>'[11]Cumulative '!D158</f>
        <v>32</v>
      </c>
    </row>
    <row r="23" spans="1:13" ht="12.75">
      <c r="A23" t="str">
        <f>'[12]Cumulative Stats'!A143</f>
        <v>Saimes</v>
      </c>
      <c r="B23" t="s">
        <v>90</v>
      </c>
      <c r="C23">
        <f>'[12]Cumulative Stats'!C143</f>
        <v>4</v>
      </c>
      <c r="D23">
        <f>'[12]Cumulative Stats'!D143</f>
        <v>45</v>
      </c>
      <c r="E23" s="9">
        <f>'[12]Cumulative Stats'!E143</f>
        <v>11.25</v>
      </c>
      <c r="F23">
        <f>'[12]Cumulative Stats'!F143</f>
        <v>18</v>
      </c>
      <c r="G23">
        <f>'[12]Cumulative Stats'!G143</f>
        <v>0</v>
      </c>
      <c r="H23">
        <f>'[12]Cumulative Stats'!H143</f>
        <v>0</v>
      </c>
      <c r="J23" t="str">
        <f>'[12]Cumulative Stats'!A151</f>
        <v>Sestak</v>
      </c>
      <c r="K23" t="s">
        <v>90</v>
      </c>
      <c r="L23">
        <f>'[12]Cumulative Stats'!C151</f>
        <v>5</v>
      </c>
      <c r="M23">
        <f>'[12]Cumulative Stats'!D151</f>
        <v>35</v>
      </c>
    </row>
    <row r="24" spans="1:13" ht="12.75">
      <c r="A24" t="str">
        <f>'[15]Cumulative Stats'!A144</f>
        <v>Lentz</v>
      </c>
      <c r="B24" t="s">
        <v>88</v>
      </c>
      <c r="C24">
        <f>'[15]Cumulative Stats'!C144</f>
        <v>4</v>
      </c>
      <c r="D24">
        <f>'[15]Cumulative Stats'!D144</f>
        <v>44</v>
      </c>
      <c r="E24">
        <f>'[15]Cumulative Stats'!E144</f>
        <v>11</v>
      </c>
      <c r="F24">
        <f>'[15]Cumulative Stats'!F144</f>
        <v>17</v>
      </c>
      <c r="G24">
        <f>'[15]Cumulative Stats'!G144</f>
        <v>0</v>
      </c>
      <c r="H24">
        <f>'[15]Cumulative Stats'!H144</f>
        <v>0</v>
      </c>
      <c r="J24" t="str">
        <f>'[8]Cumulative Stats'!A151</f>
        <v>Grantham</v>
      </c>
      <c r="K24" t="s">
        <v>87</v>
      </c>
      <c r="L24">
        <f>'[8]Cumulative Stats'!C151</f>
        <v>5</v>
      </c>
      <c r="M24">
        <f>'[8]Cumulative Stats'!D151</f>
        <v>42</v>
      </c>
    </row>
    <row r="25" spans="1:13" ht="12.75">
      <c r="A25" t="str">
        <f>'[12]Cumulative Stats'!A140</f>
        <v>Edgerson</v>
      </c>
      <c r="B25" t="s">
        <v>90</v>
      </c>
      <c r="C25">
        <f>'[12]Cumulative Stats'!C140</f>
        <v>4</v>
      </c>
      <c r="D25">
        <f>'[12]Cumulative Stats'!D140</f>
        <v>2</v>
      </c>
      <c r="E25">
        <f>'[12]Cumulative Stats'!E140</f>
        <v>0.5</v>
      </c>
      <c r="F25">
        <f>'[12]Cumulative Stats'!F140</f>
        <v>1</v>
      </c>
      <c r="G25">
        <f>'[12]Cumulative Stats'!G140</f>
        <v>0</v>
      </c>
      <c r="H25">
        <f>'[12]Cumulative Stats'!H140</f>
        <v>0</v>
      </c>
      <c r="J25" t="str">
        <f>'[14]Cumulative Stats'!A150</f>
        <v>Davidson</v>
      </c>
      <c r="K25" t="s">
        <v>94</v>
      </c>
      <c r="L25">
        <f>'[14]Cumulative Stats'!C150</f>
        <v>4</v>
      </c>
      <c r="M25">
        <f>'[14]Cumulative Stats'!D150</f>
        <v>44</v>
      </c>
    </row>
    <row r="26" spans="1:13" ht="12.75">
      <c r="A26" t="str">
        <f>'[8]Cumulative Stats'!A138</f>
        <v>Sample</v>
      </c>
      <c r="B26" t="s">
        <v>87</v>
      </c>
      <c r="C26">
        <f>'[8]Cumulative Stats'!C138</f>
        <v>4</v>
      </c>
      <c r="D26">
        <f>'[8]Cumulative Stats'!D138</f>
        <v>37</v>
      </c>
      <c r="E26">
        <f>'[8]Cumulative Stats'!E138</f>
        <v>9.25</v>
      </c>
      <c r="F26">
        <f>'[8]Cumulative Stats'!F138</f>
        <v>17</v>
      </c>
      <c r="G26">
        <f>'[8]Cumulative Stats'!G138</f>
        <v>0</v>
      </c>
      <c r="H26">
        <f>'[8]Cumulative Stats'!H138</f>
        <v>0</v>
      </c>
      <c r="J26" t="str">
        <f>'[13]Cumulative Stats'!A149</f>
        <v>Lothamer</v>
      </c>
      <c r="K26" t="s">
        <v>89</v>
      </c>
      <c r="L26">
        <f>'[13]Cumulative Stats'!C149</f>
        <v>4</v>
      </c>
      <c r="M26">
        <f>'[13]Cumulative Stats'!D149</f>
        <v>32</v>
      </c>
    </row>
    <row r="27" spans="1:13" ht="12.75">
      <c r="A27" t="str">
        <f>'[8]Cumulative Stats'!A139</f>
        <v>Baird</v>
      </c>
      <c r="B27" t="s">
        <v>87</v>
      </c>
      <c r="C27">
        <f>'[8]Cumulative Stats'!C139</f>
        <v>3</v>
      </c>
      <c r="D27">
        <f>'[8]Cumulative Stats'!D139</f>
        <v>30</v>
      </c>
      <c r="E27" s="9">
        <f>'[8]Cumulative Stats'!E139</f>
        <v>10</v>
      </c>
      <c r="F27">
        <f>'[8]Cumulative Stats'!F139</f>
        <v>17</v>
      </c>
      <c r="G27">
        <f>'[8]Cumulative Stats'!G139</f>
        <v>0</v>
      </c>
      <c r="H27">
        <f>'[8]Cumulative Stats'!H139</f>
        <v>0</v>
      </c>
      <c r="J27" t="str">
        <f>'[11]Cumulative '!A153</f>
        <v>Erlandson</v>
      </c>
      <c r="K27" t="s">
        <v>91</v>
      </c>
      <c r="L27">
        <f>'[11]Cumulative '!C153</f>
        <v>4</v>
      </c>
      <c r="M27">
        <f>'[11]Cumulative '!D153</f>
        <v>45</v>
      </c>
    </row>
    <row r="28" spans="1:13" ht="12.75">
      <c r="A28" t="str">
        <f>'[8]Cumulative Stats'!A140</f>
        <v>Hudson</v>
      </c>
      <c r="B28" t="s">
        <v>87</v>
      </c>
      <c r="C28">
        <f>'[8]Cumulative Stats'!C140</f>
        <v>3</v>
      </c>
      <c r="D28">
        <f>'[8]Cumulative Stats'!D140</f>
        <v>14</v>
      </c>
      <c r="E28">
        <f>'[8]Cumulative Stats'!E140</f>
        <v>4.666666666666667</v>
      </c>
      <c r="F28">
        <f>'[8]Cumulative Stats'!F140</f>
        <v>5</v>
      </c>
      <c r="G28">
        <f>'[8]Cumulative Stats'!G140</f>
        <v>1</v>
      </c>
      <c r="H28">
        <f>'[8]Cumulative Stats'!H140</f>
        <v>0</v>
      </c>
      <c r="J28" t="str">
        <f>'[9]Cumulative Stats'!A152</f>
        <v>Eisenhauer</v>
      </c>
      <c r="K28" t="s">
        <v>110</v>
      </c>
      <c r="L28">
        <f>'[9]Cumulative Stats'!C152</f>
        <v>4</v>
      </c>
      <c r="M28">
        <f>'[9]Cumulative Stats'!D152</f>
        <v>39</v>
      </c>
    </row>
    <row r="29" spans="1:13" ht="12.75">
      <c r="A29" t="str">
        <f>'[9]Cumulative Stats'!A138</f>
        <v>Charles</v>
      </c>
      <c r="B29" t="s">
        <v>110</v>
      </c>
      <c r="C29">
        <f>'[9]Cumulative Stats'!C138</f>
        <v>3</v>
      </c>
      <c r="D29">
        <f>'[9]Cumulative Stats'!D138</f>
        <v>168</v>
      </c>
      <c r="E29">
        <f>'[9]Cumulative Stats'!E138</f>
        <v>56</v>
      </c>
      <c r="F29">
        <f>'[9]Cumulative Stats'!F138</f>
        <v>88</v>
      </c>
      <c r="G29">
        <f>'[9]Cumulative Stats'!G138</f>
        <v>3</v>
      </c>
      <c r="H29">
        <f>'[9]Cumulative Stats'!H138</f>
        <v>0</v>
      </c>
      <c r="J29" t="str">
        <f>'[11]Cumulative '!A151</f>
        <v>Richardson</v>
      </c>
      <c r="K29" t="s">
        <v>91</v>
      </c>
      <c r="L29">
        <f>'[11]Cumulative '!C151</f>
        <v>4</v>
      </c>
      <c r="M29">
        <f>'[11]Cumulative '!D151</f>
        <v>25</v>
      </c>
    </row>
    <row r="30" spans="1:13" ht="12.75">
      <c r="A30" t="str">
        <f>'[11]Cumulative '!A137</f>
        <v>Erlandson</v>
      </c>
      <c r="B30" t="s">
        <v>91</v>
      </c>
      <c r="C30">
        <f>'[11]Cumulative '!C137</f>
        <v>3</v>
      </c>
      <c r="D30">
        <f>'[11]Cumulative '!D137</f>
        <v>69</v>
      </c>
      <c r="E30">
        <f>'[11]Cumulative '!E137</f>
        <v>23</v>
      </c>
      <c r="F30">
        <f>'[11]Cumulative '!F137</f>
        <v>44</v>
      </c>
      <c r="G30">
        <f>'[11]Cumulative '!G137</f>
        <v>1</v>
      </c>
      <c r="H30">
        <f>'[11]Cumulative '!H137</f>
        <v>0</v>
      </c>
      <c r="J30" t="str">
        <f>'[11]Cumulative '!A152</f>
        <v>Branch</v>
      </c>
      <c r="K30" t="s">
        <v>91</v>
      </c>
      <c r="L30">
        <f>'[11]Cumulative '!C152</f>
        <v>4</v>
      </c>
      <c r="M30">
        <f>'[11]Cumulative '!D152</f>
        <v>27</v>
      </c>
    </row>
    <row r="31" spans="1:13" ht="12.75">
      <c r="A31" t="str">
        <f>'[11]Cumulative '!A137</f>
        <v>Erlandson</v>
      </c>
      <c r="B31" t="s">
        <v>91</v>
      </c>
      <c r="C31">
        <f>'[11]Cumulative '!C137</f>
        <v>3</v>
      </c>
      <c r="D31">
        <f>'[11]Cumulative '!D137</f>
        <v>69</v>
      </c>
      <c r="E31">
        <f>'[11]Cumulative '!E137</f>
        <v>23</v>
      </c>
      <c r="F31">
        <f>'[11]Cumulative '!F137</f>
        <v>44</v>
      </c>
      <c r="G31">
        <f>'[11]Cumulative '!G137</f>
        <v>1</v>
      </c>
      <c r="H31">
        <f>'[11]Cumulative '!H137</f>
        <v>0</v>
      </c>
      <c r="J31" t="str">
        <f>'[12]Cumulative Stats'!A152</f>
        <v>Prudhomme</v>
      </c>
      <c r="K31" t="s">
        <v>90</v>
      </c>
      <c r="L31">
        <f>'[12]Cumulative Stats'!C152</f>
        <v>3</v>
      </c>
      <c r="M31">
        <f>'[12]Cumulative Stats'!D152</f>
        <v>27</v>
      </c>
    </row>
    <row r="32" spans="1:13" ht="12.75">
      <c r="A32" t="str">
        <f>'[12]Cumulative Stats'!A139</f>
        <v>Stratton</v>
      </c>
      <c r="B32" t="s">
        <v>90</v>
      </c>
      <c r="C32">
        <f>'[12]Cumulative Stats'!C139</f>
        <v>3</v>
      </c>
      <c r="D32">
        <f>'[12]Cumulative Stats'!D139</f>
        <v>23</v>
      </c>
      <c r="E32" s="9">
        <f>'[12]Cumulative Stats'!E139</f>
        <v>7.666666666666667</v>
      </c>
      <c r="F32">
        <f>'[12]Cumulative Stats'!F139</f>
        <v>13</v>
      </c>
      <c r="G32">
        <f>'[12]Cumulative Stats'!G139</f>
        <v>0</v>
      </c>
      <c r="H32">
        <f>'[12]Cumulative Stats'!H139</f>
        <v>0</v>
      </c>
      <c r="J32" t="str">
        <f>'[14]Cumulative Stats'!A151</f>
        <v>Keating</v>
      </c>
      <c r="K32" t="s">
        <v>94</v>
      </c>
      <c r="L32">
        <f>'[14]Cumulative Stats'!C151</f>
        <v>3</v>
      </c>
      <c r="M32">
        <f>'[14]Cumulative Stats'!D151</f>
        <v>30</v>
      </c>
    </row>
    <row r="33" spans="1:13" ht="12.75">
      <c r="A33" t="str">
        <f>'[12]Cumulative Stats'!A138</f>
        <v>Tracey</v>
      </c>
      <c r="B33" t="s">
        <v>90</v>
      </c>
      <c r="C33">
        <f>'[12]Cumulative Stats'!C138</f>
        <v>3</v>
      </c>
      <c r="D33">
        <f>'[12]Cumulative Stats'!D138</f>
        <v>13</v>
      </c>
      <c r="E33" s="9">
        <f>'[12]Cumulative Stats'!E138</f>
        <v>4.333333333333333</v>
      </c>
      <c r="F33">
        <f>'[12]Cumulative Stats'!F138</f>
        <v>5</v>
      </c>
      <c r="G33">
        <f>'[12]Cumulative Stats'!G138</f>
        <v>0</v>
      </c>
      <c r="H33">
        <f>'[12]Cumulative Stats'!H138</f>
        <v>0</v>
      </c>
      <c r="J33" t="str">
        <f>'[13]Cumulative Stats'!A152</f>
        <v>Hurston</v>
      </c>
      <c r="K33" t="s">
        <v>89</v>
      </c>
      <c r="L33">
        <f>'[13]Cumulative Stats'!C152</f>
        <v>3</v>
      </c>
      <c r="M33">
        <f>'[13]Cumulative Stats'!D152</f>
        <v>25</v>
      </c>
    </row>
    <row r="34" spans="1:13" ht="12.75">
      <c r="A34" t="str">
        <f>'[11]Cumulative '!A139</f>
        <v>Warren</v>
      </c>
      <c r="B34" t="s">
        <v>91</v>
      </c>
      <c r="C34">
        <f>'[11]Cumulative '!C139</f>
        <v>3</v>
      </c>
      <c r="D34">
        <f>'[11]Cumulative '!D139</f>
        <v>10</v>
      </c>
      <c r="E34">
        <f>'[11]Cumulative '!E139</f>
        <v>3.3333333333333335</v>
      </c>
      <c r="F34">
        <f>'[11]Cumulative '!F139</f>
        <v>7</v>
      </c>
      <c r="G34">
        <f>'[11]Cumulative '!G139</f>
        <v>0</v>
      </c>
      <c r="H34">
        <f>'[11]Cumulative '!H139</f>
        <v>0</v>
      </c>
      <c r="J34" t="str">
        <f>'[15]Cumulative Stats'!A153</f>
        <v>Costa</v>
      </c>
      <c r="K34" t="s">
        <v>88</v>
      </c>
      <c r="L34">
        <f>'[15]Cumulative Stats'!C153</f>
        <v>3</v>
      </c>
      <c r="M34">
        <f>'[15]Cumulative Stats'!D153</f>
        <v>27</v>
      </c>
    </row>
    <row r="35" spans="1:13" ht="12.75">
      <c r="A35" t="str">
        <f>'[16]Cumulative Stats'!A139</f>
        <v>Graham</v>
      </c>
      <c r="B35" t="s">
        <v>93</v>
      </c>
      <c r="C35">
        <f>'[16]Cumulative Stats'!C139</f>
        <v>3</v>
      </c>
      <c r="D35">
        <f>'[16]Cumulative Stats'!D139</f>
        <v>66</v>
      </c>
      <c r="E35">
        <f>'[16]Cumulative Stats'!E139</f>
        <v>22</v>
      </c>
      <c r="F35">
        <f>'[16]Cumulative Stats'!F139</f>
        <v>41</v>
      </c>
      <c r="G35">
        <f>'[16]Cumulative Stats'!G139</f>
        <v>2</v>
      </c>
      <c r="H35">
        <f>'[16]Cumulative Stats'!H139</f>
        <v>0</v>
      </c>
      <c r="J35" t="str">
        <f>'[8]Cumulative Stats'!A152</f>
        <v>Harris</v>
      </c>
      <c r="K35" t="s">
        <v>87</v>
      </c>
      <c r="L35">
        <f>'[8]Cumulative Stats'!C152</f>
        <v>3</v>
      </c>
      <c r="M35">
        <f>'[8]Cumulative Stats'!D152</f>
        <v>11</v>
      </c>
    </row>
    <row r="36" spans="1:13" ht="12.75">
      <c r="A36" t="str">
        <f>'[16]Cumulative Stats'!A138</f>
        <v>Duncan</v>
      </c>
      <c r="B36" t="s">
        <v>93</v>
      </c>
      <c r="C36">
        <f>'[16]Cumulative Stats'!C138</f>
        <v>3</v>
      </c>
      <c r="D36">
        <f>'[16]Cumulative Stats'!D138</f>
        <v>241</v>
      </c>
      <c r="E36">
        <f>'[16]Cumulative Stats'!E138</f>
        <v>80.33333333333333</v>
      </c>
      <c r="F36">
        <f>'[16]Cumulative Stats'!F138</f>
        <v>86</v>
      </c>
      <c r="G36">
        <f>'[16]Cumulative Stats'!G138</f>
        <v>3</v>
      </c>
      <c r="H36">
        <f>'[16]Cumulative Stats'!H138</f>
        <v>0</v>
      </c>
      <c r="J36" t="str">
        <f>'[13]Cumulative Stats'!A151</f>
        <v>Buchanan</v>
      </c>
      <c r="K36" t="s">
        <v>89</v>
      </c>
      <c r="L36">
        <f>'[13]Cumulative Stats'!C151</f>
        <v>3</v>
      </c>
      <c r="M36">
        <f>'[13]Cumulative Stats'!D151</f>
        <v>32</v>
      </c>
    </row>
    <row r="37" spans="1:13" ht="12.75">
      <c r="A37" t="str">
        <f>'[10]Cumulative Stats'!A140</f>
        <v>Houston</v>
      </c>
      <c r="B37" t="s">
        <v>92</v>
      </c>
      <c r="C37">
        <f>'[10]Cumulative Stats'!C140</f>
        <v>2</v>
      </c>
      <c r="D37">
        <f>'[10]Cumulative Stats'!D140</f>
        <v>138</v>
      </c>
      <c r="E37">
        <f>'[10]Cumulative Stats'!E140</f>
        <v>69</v>
      </c>
      <c r="F37">
        <f>'[10]Cumulative Stats'!F140</f>
        <v>82</v>
      </c>
      <c r="G37">
        <f>'[10]Cumulative Stats'!G140</f>
        <v>1</v>
      </c>
      <c r="H37">
        <f>'[10]Cumulative Stats'!H140</f>
        <v>0</v>
      </c>
      <c r="J37" t="str">
        <f>'[12]Cumulative Stats'!A155</f>
        <v>Saimes</v>
      </c>
      <c r="K37" t="s">
        <v>90</v>
      </c>
      <c r="L37">
        <f>'[12]Cumulative Stats'!C155</f>
        <v>3</v>
      </c>
      <c r="M37">
        <f>'[12]Cumulative Stats'!D155</f>
        <v>35</v>
      </c>
    </row>
    <row r="38" spans="1:13" ht="12.75">
      <c r="A38" t="str">
        <f>'[9]Cumulative Stats'!A139</f>
        <v>Webb</v>
      </c>
      <c r="B38" t="s">
        <v>110</v>
      </c>
      <c r="C38">
        <f>'[9]Cumulative Stats'!C139</f>
        <v>2</v>
      </c>
      <c r="D38">
        <f>'[9]Cumulative Stats'!D139</f>
        <v>31</v>
      </c>
      <c r="E38" s="9">
        <f>'[9]Cumulative Stats'!E139</f>
        <v>15.5</v>
      </c>
      <c r="F38">
        <f>'[9]Cumulative Stats'!F139</f>
        <v>20</v>
      </c>
      <c r="G38">
        <f>'[9]Cumulative Stats'!G139</f>
        <v>0</v>
      </c>
      <c r="H38">
        <f>'[9]Cumulative Stats'!H139</f>
        <v>0</v>
      </c>
      <c r="J38" t="str">
        <f>'[14]Cumulative Stats'!A152</f>
        <v>Birdwell</v>
      </c>
      <c r="K38" t="s">
        <v>94</v>
      </c>
      <c r="L38">
        <f>'[14]Cumulative Stats'!C152</f>
        <v>3</v>
      </c>
      <c r="M38">
        <f>'[14]Cumulative Stats'!D152</f>
        <v>32</v>
      </c>
    </row>
    <row r="39" spans="1:13" ht="12.75">
      <c r="A39" t="str">
        <f>'[9]Cumulative Stats'!A137</f>
        <v>Mitchell</v>
      </c>
      <c r="B39" t="s">
        <v>110</v>
      </c>
      <c r="C39">
        <f>'[9]Cumulative Stats'!C137</f>
        <v>2</v>
      </c>
      <c r="D39">
        <f>'[9]Cumulative Stats'!D137</f>
        <v>1</v>
      </c>
      <c r="E39">
        <f>'[9]Cumulative Stats'!E137</f>
        <v>0.5</v>
      </c>
      <c r="F39">
        <f>'[9]Cumulative Stats'!F137</f>
        <v>1</v>
      </c>
      <c r="G39">
        <f>'[9]Cumulative Stats'!G137</f>
        <v>0</v>
      </c>
      <c r="H39">
        <f>'[9]Cumulative Stats'!H137</f>
        <v>0</v>
      </c>
      <c r="J39" t="str">
        <f>'[10]Cumulative Stats'!A151</f>
        <v>Rice, G.</v>
      </c>
      <c r="K39" t="s">
        <v>92</v>
      </c>
      <c r="L39">
        <f>'[10]Cumulative Stats'!C151</f>
        <v>3</v>
      </c>
      <c r="M39">
        <f>'[10]Cumulative Stats'!D151</f>
        <v>41</v>
      </c>
    </row>
    <row r="40" spans="1:13" ht="12.75">
      <c r="A40" t="str">
        <f>'[15]Cumulative Stats'!A138</f>
        <v>Huard</v>
      </c>
      <c r="B40" t="s">
        <v>88</v>
      </c>
      <c r="C40">
        <f>'[15]Cumulative Stats'!C138</f>
        <v>2</v>
      </c>
      <c r="D40">
        <f>'[15]Cumulative Stats'!D138</f>
        <v>17</v>
      </c>
      <c r="E40">
        <f>'[15]Cumulative Stats'!E138</f>
        <v>8.5</v>
      </c>
      <c r="F40">
        <f>'[15]Cumulative Stats'!F138</f>
        <v>9</v>
      </c>
      <c r="G40">
        <f>'[15]Cumulative Stats'!G138</f>
        <v>0</v>
      </c>
      <c r="H40">
        <f>'[15]Cumulative Stats'!H138</f>
        <v>0</v>
      </c>
      <c r="J40" t="str">
        <f>'[14]Cumulative Stats'!A153</f>
        <v>Connors</v>
      </c>
      <c r="K40" t="s">
        <v>94</v>
      </c>
      <c r="L40">
        <f>'[14]Cumulative Stats'!C153</f>
        <v>3</v>
      </c>
      <c r="M40">
        <f>'[14]Cumulative Stats'!D153</f>
        <v>25</v>
      </c>
    </row>
    <row r="41" spans="1:13" ht="12.75">
      <c r="A41" t="str">
        <f>'[8]Cumulative Stats'!A141</f>
        <v>Beverly</v>
      </c>
      <c r="B41" t="s">
        <v>87</v>
      </c>
      <c r="C41">
        <f>'[8]Cumulative Stats'!C141</f>
        <v>2</v>
      </c>
      <c r="D41">
        <f>'[8]Cumulative Stats'!D141</f>
        <v>28</v>
      </c>
      <c r="E41">
        <f>'[8]Cumulative Stats'!E141</f>
        <v>14</v>
      </c>
      <c r="F41">
        <f>'[8]Cumulative Stats'!F141</f>
        <v>21</v>
      </c>
      <c r="G41">
        <f>'[8]Cumulative Stats'!G141</f>
        <v>0</v>
      </c>
      <c r="H41">
        <f>'[8]Cumulative Stats'!H141</f>
        <v>0</v>
      </c>
      <c r="J41" t="str">
        <f>'[14]Cumulative Stats'!A154</f>
        <v>Laskey</v>
      </c>
      <c r="K41" t="s">
        <v>94</v>
      </c>
      <c r="L41">
        <f>'[14]Cumulative Stats'!C154</f>
        <v>2</v>
      </c>
      <c r="M41">
        <f>'[14]Cumulative Stats'!D154</f>
        <v>19</v>
      </c>
    </row>
    <row r="42" spans="1:13" ht="12.75">
      <c r="A42" t="str">
        <f>'[11]Cumulative '!A141</f>
        <v>Petrella</v>
      </c>
      <c r="B42" t="s">
        <v>91</v>
      </c>
      <c r="C42">
        <f>'[11]Cumulative '!C141</f>
        <v>2</v>
      </c>
      <c r="D42">
        <f>'[11]Cumulative '!D141</f>
        <v>34</v>
      </c>
      <c r="E42">
        <f>'[11]Cumulative '!E141</f>
        <v>17</v>
      </c>
      <c r="F42">
        <f>'[11]Cumulative '!F141</f>
        <v>25</v>
      </c>
      <c r="G42">
        <f>'[11]Cumulative '!G141</f>
        <v>0</v>
      </c>
      <c r="H42">
        <f>'[11]Cumulative '!H141</f>
        <v>0</v>
      </c>
      <c r="J42" t="str">
        <f>'[13]Cumulative Stats'!A153</f>
        <v>Bell</v>
      </c>
      <c r="K42" t="s">
        <v>89</v>
      </c>
      <c r="L42">
        <f>'[13]Cumulative Stats'!C153</f>
        <v>2</v>
      </c>
      <c r="M42">
        <f>'[13]Cumulative Stats'!D153</f>
        <v>17</v>
      </c>
    </row>
    <row r="43" spans="1:13" ht="12.75">
      <c r="A43" t="str">
        <f>'[14]Cumulative Stats'!A139</f>
        <v>Otto, G.</v>
      </c>
      <c r="B43" t="s">
        <v>94</v>
      </c>
      <c r="C43">
        <f>'[14]Cumulative Stats'!C139</f>
        <v>2</v>
      </c>
      <c r="D43">
        <f>'[14]Cumulative Stats'!D139</f>
        <v>-1</v>
      </c>
      <c r="E43">
        <f>'[14]Cumulative Stats'!E139</f>
        <v>-0.5</v>
      </c>
      <c r="F43">
        <f>'[14]Cumulative Stats'!F139</f>
        <v>0</v>
      </c>
      <c r="G43">
        <f>'[14]Cumulative Stats'!G139</f>
        <v>0</v>
      </c>
      <c r="H43">
        <f>'[14]Cumulative Stats'!H139</f>
        <v>0</v>
      </c>
      <c r="J43" t="str">
        <f>'[9]Cumulative Stats'!A150</f>
        <v>Buoniconti</v>
      </c>
      <c r="K43" t="s">
        <v>110</v>
      </c>
      <c r="L43">
        <f>'[9]Cumulative Stats'!C150</f>
        <v>2</v>
      </c>
      <c r="M43">
        <f>'[9]Cumulative Stats'!D150</f>
        <v>19</v>
      </c>
    </row>
    <row r="44" spans="1:13" ht="12.75">
      <c r="A44" t="str">
        <f>'[12]Cumulative Stats'!A145</f>
        <v>Schottenheimer</v>
      </c>
      <c r="B44" t="s">
        <v>90</v>
      </c>
      <c r="C44">
        <f>'[12]Cumulative Stats'!C145</f>
        <v>1</v>
      </c>
      <c r="D44">
        <f>'[12]Cumulative Stats'!D145</f>
        <v>34</v>
      </c>
      <c r="E44">
        <f>'[12]Cumulative Stats'!E145</f>
        <v>34</v>
      </c>
      <c r="F44">
        <f>'[12]Cumulative Stats'!F145</f>
        <v>34</v>
      </c>
      <c r="G44">
        <f>'[12]Cumulative Stats'!G145</f>
        <v>0</v>
      </c>
      <c r="H44">
        <f>'[12]Cumulative Stats'!H145</f>
        <v>0</v>
      </c>
      <c r="J44" t="str">
        <f>'[16]Cumulative Stats'!A151</f>
        <v>Appleton</v>
      </c>
      <c r="K44" t="s">
        <v>93</v>
      </c>
      <c r="L44">
        <f>'[16]Cumulative Stats'!C151</f>
        <v>2</v>
      </c>
      <c r="M44">
        <f>'[16]Cumulative Stats'!D151</f>
        <v>22</v>
      </c>
    </row>
    <row r="45" spans="1:13" ht="12.75">
      <c r="A45" t="str">
        <f>'[11]Cumulative '!A136</f>
        <v>Emanuel</v>
      </c>
      <c r="B45" t="s">
        <v>91</v>
      </c>
      <c r="C45">
        <f>'[11]Cumulative '!C136</f>
        <v>1</v>
      </c>
      <c r="D45">
        <f>'[11]Cumulative '!D136</f>
        <v>25</v>
      </c>
      <c r="E45">
        <f>'[11]Cumulative '!E136</f>
        <v>25</v>
      </c>
      <c r="F45">
        <f>'[11]Cumulative '!F136</f>
        <v>25</v>
      </c>
      <c r="G45">
        <f>'[11]Cumulative '!G136</f>
        <v>0</v>
      </c>
      <c r="H45">
        <f>'[11]Cumulative '!H136</f>
        <v>0</v>
      </c>
      <c r="J45" t="str">
        <f>'[10]Cumulative Stats'!A148</f>
        <v>Holmes</v>
      </c>
      <c r="K45" t="s">
        <v>92</v>
      </c>
      <c r="L45">
        <f>'[10]Cumulative Stats'!C148</f>
        <v>2</v>
      </c>
      <c r="M45">
        <f>'[10]Cumulative Stats'!D148</f>
        <v>8</v>
      </c>
    </row>
    <row r="46" spans="1:13" ht="12.75">
      <c r="A46" t="str">
        <f>'[15]Cumulative Stats'!A142</f>
        <v>Wilson</v>
      </c>
      <c r="B46" t="s">
        <v>88</v>
      </c>
      <c r="C46">
        <f>'[15]Cumulative Stats'!C142</f>
        <v>1</v>
      </c>
      <c r="D46">
        <f>'[15]Cumulative Stats'!D142</f>
        <v>20</v>
      </c>
      <c r="E46">
        <f>'[15]Cumulative Stats'!E142</f>
        <v>20</v>
      </c>
      <c r="F46">
        <f>'[15]Cumulative Stats'!F142</f>
        <v>20</v>
      </c>
      <c r="G46">
        <f>'[15]Cumulative Stats'!G142</f>
        <v>0</v>
      </c>
      <c r="H46">
        <f>'[15]Cumulative Stats'!H142</f>
        <v>0</v>
      </c>
      <c r="J46" t="str">
        <f>'[10]Cumulative Stats'!A150</f>
        <v>Boyette</v>
      </c>
      <c r="K46" t="s">
        <v>92</v>
      </c>
      <c r="L46">
        <f>'[10]Cumulative Stats'!C150</f>
        <v>2</v>
      </c>
      <c r="M46">
        <f>'[10]Cumulative Stats'!D150</f>
        <v>12</v>
      </c>
    </row>
    <row r="47" spans="1:13" ht="12.75">
      <c r="A47" t="str">
        <f>'[9]Cumulative Stats'!A142</f>
        <v>Hall</v>
      </c>
      <c r="B47" t="s">
        <v>110</v>
      </c>
      <c r="C47">
        <f>'[9]Cumulative Stats'!C142</f>
        <v>1</v>
      </c>
      <c r="D47">
        <f>'[9]Cumulative Stats'!D142</f>
        <v>3</v>
      </c>
      <c r="E47">
        <f>'[9]Cumulative Stats'!E142</f>
        <v>3</v>
      </c>
      <c r="F47">
        <f>'[9]Cumulative Stats'!F142</f>
        <v>3</v>
      </c>
      <c r="G47">
        <f>'[9]Cumulative Stats'!G142</f>
        <v>0</v>
      </c>
      <c r="H47">
        <f>'[9]Cumulative Stats'!H142</f>
        <v>0</v>
      </c>
      <c r="J47" t="str">
        <f>'[8]Cumulative Stats'!A153</f>
        <v>Hudson</v>
      </c>
      <c r="K47" t="s">
        <v>87</v>
      </c>
      <c r="L47">
        <f>'[8]Cumulative Stats'!C153</f>
        <v>1</v>
      </c>
      <c r="M47">
        <f>'[8]Cumulative Stats'!D153</f>
        <v>4</v>
      </c>
    </row>
    <row r="48" spans="1:13" ht="12.75">
      <c r="A48" t="str">
        <f>'[15]Cumulative Stats'!A140</f>
        <v>Myrtle</v>
      </c>
      <c r="B48" t="s">
        <v>88</v>
      </c>
      <c r="C48">
        <f>'[15]Cumulative Stats'!C140</f>
        <v>1</v>
      </c>
      <c r="D48">
        <f>'[15]Cumulative Stats'!D140</f>
        <v>0</v>
      </c>
      <c r="E48">
        <f>'[15]Cumulative Stats'!E140</f>
        <v>0</v>
      </c>
      <c r="F48">
        <f>'[15]Cumulative Stats'!F140</f>
        <v>0</v>
      </c>
      <c r="G48">
        <f>'[15]Cumulative Stats'!G140</f>
        <v>0</v>
      </c>
      <c r="H48">
        <f>'[15]Cumulative Stats'!H140</f>
        <v>0</v>
      </c>
      <c r="J48" t="str">
        <f>'[8]Cumulative Stats'!A154</f>
        <v>Elliott</v>
      </c>
      <c r="K48" t="s">
        <v>87</v>
      </c>
      <c r="L48">
        <f>'[8]Cumulative Stats'!C154</f>
        <v>1</v>
      </c>
      <c r="M48">
        <f>'[8]Cumulative Stats'!D154</f>
        <v>5</v>
      </c>
    </row>
    <row r="49" spans="1:13" ht="12.75">
      <c r="A49" t="str">
        <f>'[10]Cumulative Stats'!A137</f>
        <v>Underwood</v>
      </c>
      <c r="B49" t="s">
        <v>92</v>
      </c>
      <c r="C49">
        <f>'[10]Cumulative Stats'!C137</f>
        <v>1</v>
      </c>
      <c r="D49">
        <f>'[10]Cumulative Stats'!D137</f>
        <v>9</v>
      </c>
      <c r="E49">
        <f>'[10]Cumulative Stats'!E137</f>
        <v>9</v>
      </c>
      <c r="F49">
        <f>'[10]Cumulative Stats'!F137</f>
        <v>9</v>
      </c>
      <c r="G49">
        <f>'[10]Cumulative Stats'!G137</f>
        <v>0</v>
      </c>
      <c r="H49">
        <f>'[10]Cumulative Stats'!H137</f>
        <v>0</v>
      </c>
      <c r="J49" t="str">
        <f>'[11]Cumulative '!A154</f>
        <v>Bramlettt</v>
      </c>
      <c r="K49" t="s">
        <v>91</v>
      </c>
      <c r="L49">
        <f>'[11]Cumulative '!C154</f>
        <v>1</v>
      </c>
      <c r="M49">
        <f>'[11]Cumulative '!D154</f>
        <v>5</v>
      </c>
    </row>
    <row r="50" spans="1:13" ht="12.75">
      <c r="A50" t="str">
        <f>'[12]Cumulative Stats'!A136</f>
        <v>McDole</v>
      </c>
      <c r="B50" t="s">
        <v>90</v>
      </c>
      <c r="C50">
        <f>'[12]Cumulative Stats'!C136</f>
        <v>1</v>
      </c>
      <c r="D50">
        <f>'[12]Cumulative Stats'!D136</f>
        <v>9</v>
      </c>
      <c r="E50">
        <f>'[12]Cumulative Stats'!E136</f>
        <v>9</v>
      </c>
      <c r="F50">
        <f>'[12]Cumulative Stats'!F136</f>
        <v>9</v>
      </c>
      <c r="G50">
        <f>'[12]Cumulative Stats'!G136</f>
        <v>0</v>
      </c>
      <c r="H50">
        <f>'[12]Cumulative Stats'!H136</f>
        <v>0</v>
      </c>
      <c r="J50" t="str">
        <f>'[13]Cumulative Stats'!A150</f>
        <v>Headrick</v>
      </c>
      <c r="K50" t="s">
        <v>89</v>
      </c>
      <c r="L50">
        <f>'[13]Cumulative Stats'!C150</f>
        <v>1</v>
      </c>
      <c r="M50">
        <f>'[13]Cumulative Stats'!D150</f>
        <v>10</v>
      </c>
    </row>
    <row r="51" spans="5:13" ht="12.75">
      <c r="E51" s="9"/>
      <c r="J51" t="str">
        <f>'[15]Cumulative Stats'!A151</f>
        <v>Inman</v>
      </c>
      <c r="K51" t="s">
        <v>88</v>
      </c>
      <c r="L51">
        <f>'[15]Cumulative Stats'!C151</f>
        <v>1</v>
      </c>
      <c r="M51">
        <f>'[15]Cumulative Stats'!D151</f>
        <v>3</v>
      </c>
    </row>
    <row r="52" spans="5:13" ht="12.75">
      <c r="E52" s="9"/>
      <c r="J52" t="str">
        <f>'[15]Cumulative Stats'!A152</f>
        <v>Huard</v>
      </c>
      <c r="K52" t="s">
        <v>88</v>
      </c>
      <c r="L52">
        <f>'[15]Cumulative Stats'!C152</f>
        <v>1</v>
      </c>
      <c r="M52">
        <f>'[15]Cumulative Stats'!D152</f>
        <v>13</v>
      </c>
    </row>
    <row r="53" spans="10:13" ht="12.75">
      <c r="J53" t="str">
        <f>'[12]Cumulative Stats'!A150</f>
        <v>Jacobs</v>
      </c>
      <c r="K53" t="s">
        <v>90</v>
      </c>
      <c r="L53">
        <f>'[12]Cumulative Stats'!C150</f>
        <v>1</v>
      </c>
      <c r="M53">
        <f>'[12]Cumulative Stats'!D150</f>
        <v>11</v>
      </c>
    </row>
    <row r="54" spans="10:13" ht="12.75">
      <c r="J54" t="str">
        <f>'[9]Cumulative Stats'!A155</f>
        <v>Mangum</v>
      </c>
      <c r="K54" t="s">
        <v>110</v>
      </c>
      <c r="L54">
        <f>'[9]Cumulative Stats'!C155</f>
        <v>1</v>
      </c>
      <c r="M54">
        <f>'[9]Cumulative Stats'!D155</f>
        <v>3</v>
      </c>
    </row>
    <row r="55" spans="10:13" ht="12.75">
      <c r="J55" t="str">
        <f>'[10]Cumulative Stats'!A149</f>
        <v>Barker</v>
      </c>
      <c r="K55" t="s">
        <v>92</v>
      </c>
      <c r="L55">
        <f>'[10]Cumulative Stats'!C149</f>
        <v>1</v>
      </c>
      <c r="M55">
        <f>'[10]Cumulative Stats'!D149</f>
        <v>5</v>
      </c>
    </row>
    <row r="56" spans="10:13" ht="12.75">
      <c r="J56" t="str">
        <f>'[14]Cumulative Stats'!A155</f>
        <v>Williams</v>
      </c>
      <c r="K56" t="s">
        <v>94</v>
      </c>
      <c r="L56">
        <f>'[14]Cumulative Stats'!C155</f>
        <v>1</v>
      </c>
      <c r="M56">
        <f>'[14]Cumulative Stats'!D155</f>
        <v>7</v>
      </c>
    </row>
    <row r="57" spans="10:13" ht="12.75">
      <c r="J57" t="str">
        <f>'[13]Cumulative Stats'!A154</f>
        <v>Abell</v>
      </c>
      <c r="K57" t="s">
        <v>89</v>
      </c>
      <c r="L57">
        <f>'[13]Cumulative Stats'!C154</f>
        <v>1</v>
      </c>
      <c r="M57">
        <f>'[13]Cumulative Stats'!D154</f>
        <v>12</v>
      </c>
    </row>
    <row r="58" spans="10:13" ht="12.75">
      <c r="J58" t="str">
        <f>'[16]Cumulative Stats'!A150</f>
        <v>Redman</v>
      </c>
      <c r="K58" t="s">
        <v>93</v>
      </c>
      <c r="L58">
        <f>'[16]Cumulative Stats'!C150</f>
        <v>1</v>
      </c>
      <c r="M58">
        <f>'[16]Cumulative Stats'!D150</f>
        <v>4</v>
      </c>
    </row>
    <row r="59" spans="10:13" ht="12.75">
      <c r="J59" t="str">
        <f>'[16]Cumulative Stats'!A153</f>
        <v>Buncom</v>
      </c>
      <c r="K59" t="s">
        <v>93</v>
      </c>
      <c r="L59">
        <f>'[16]Cumulative Stats'!C153</f>
        <v>1</v>
      </c>
      <c r="M59">
        <f>'[16]Cumulative Stats'!D153</f>
        <v>9</v>
      </c>
    </row>
    <row r="60" spans="10:13" ht="12.75">
      <c r="J60" t="str">
        <f>'[12]Cumulative Stats'!A153</f>
        <v>Stratton</v>
      </c>
      <c r="K60" t="s">
        <v>90</v>
      </c>
      <c r="L60">
        <f>'[12]Cumulative Stats'!C153</f>
        <v>1</v>
      </c>
      <c r="M60">
        <f>'[12]Cumulative Stats'!D153</f>
        <v>8</v>
      </c>
    </row>
    <row r="61" spans="10:13" ht="12.75">
      <c r="J61" t="str">
        <f>'[9]Cumulative Stats'!A154</f>
        <v>Webb</v>
      </c>
      <c r="K61" t="s">
        <v>110</v>
      </c>
      <c r="L61">
        <f>'[9]Cumulative Stats'!C154</f>
        <v>1</v>
      </c>
      <c r="M61">
        <f>'[9]Cumulative Stats'!D154</f>
        <v>8</v>
      </c>
    </row>
    <row r="62" spans="10:13" ht="12.75">
      <c r="J62" t="str">
        <f>'[16]Cumulative Stats'!A154</f>
        <v>Graham</v>
      </c>
      <c r="K62" t="s">
        <v>93</v>
      </c>
      <c r="L62">
        <f>'[16]Cumulative Stats'!C154</f>
        <v>1</v>
      </c>
      <c r="M62">
        <f>'[16]Cumulative Stats'!D154</f>
        <v>3</v>
      </c>
    </row>
    <row r="63" spans="10:13" ht="12.75">
      <c r="J63" t="str">
        <f>'[13]Cumulative Stats'!A156</f>
        <v>Hunt</v>
      </c>
      <c r="K63" t="s">
        <v>89</v>
      </c>
      <c r="L63">
        <f>'[13]Cumulative Stats'!C156</f>
        <v>1</v>
      </c>
      <c r="M63">
        <f>'[13]Cumulative Stats'!D156</f>
        <v>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L21" sqref="L21"/>
    </sheetView>
  </sheetViews>
  <sheetFormatPr defaultColWidth="9.140625" defaultRowHeight="12.75"/>
  <cols>
    <col min="1" max="1" width="12.8515625" style="0" customWidth="1"/>
    <col min="2" max="10" width="5.140625" style="0" customWidth="1"/>
  </cols>
  <sheetData>
    <row r="1" spans="1:12" ht="12.75">
      <c r="A1" s="6" t="s">
        <v>73</v>
      </c>
      <c r="B1" s="4"/>
      <c r="C1" s="4" t="s">
        <v>74</v>
      </c>
      <c r="D1" s="4" t="s">
        <v>75</v>
      </c>
      <c r="E1" s="4" t="s">
        <v>76</v>
      </c>
      <c r="F1" s="4" t="s">
        <v>77</v>
      </c>
      <c r="G1" s="4" t="s">
        <v>78</v>
      </c>
      <c r="H1" s="4" t="s">
        <v>79</v>
      </c>
      <c r="I1" s="4" t="s">
        <v>80</v>
      </c>
      <c r="J1" s="4" t="s">
        <v>58</v>
      </c>
      <c r="L1" s="4" t="s">
        <v>121</v>
      </c>
    </row>
    <row r="2" spans="1:12" ht="12.75">
      <c r="A2" t="str">
        <f>'[13]Cumulative Stats'!$A$132</f>
        <v>Stenerud</v>
      </c>
      <c r="B2" t="s">
        <v>89</v>
      </c>
      <c r="C2">
        <f>'[13]Cumulative Stats'!C132</f>
        <v>77</v>
      </c>
      <c r="D2">
        <f>'[13]Cumulative Stats'!D132</f>
        <v>22</v>
      </c>
      <c r="E2">
        <f>'[13]Cumulative Stats'!E132</f>
        <v>41</v>
      </c>
      <c r="F2">
        <f>'[13]Cumulative Stats'!F132</f>
        <v>40</v>
      </c>
      <c r="G2">
        <f>'[13]Cumulative Stats'!G132</f>
        <v>50</v>
      </c>
      <c r="H2">
        <f>'[13]Cumulative Stats'!H132</f>
        <v>23</v>
      </c>
      <c r="I2">
        <f>'[13]Cumulative Stats'!I132</f>
        <v>46</v>
      </c>
      <c r="J2">
        <f>'[13]Cumulative Stats'!J132</f>
        <v>41</v>
      </c>
      <c r="L2">
        <f>H2*3+F2</f>
        <v>109</v>
      </c>
    </row>
    <row r="3" spans="1:12" ht="12.75">
      <c r="A3" t="str">
        <f>'[14]Cumulative Stats'!$A$131</f>
        <v>Blanda</v>
      </c>
      <c r="B3" t="s">
        <v>94</v>
      </c>
      <c r="C3">
        <f>'[14]Cumulative Stats'!C131</f>
        <v>84</v>
      </c>
      <c r="D3">
        <f>'[14]Cumulative Stats'!D131</f>
        <v>12</v>
      </c>
      <c r="E3">
        <f>'[14]Cumulative Stats'!E131</f>
        <v>53</v>
      </c>
      <c r="F3">
        <f>'[14]Cumulative Stats'!F131</f>
        <v>51</v>
      </c>
      <c r="G3">
        <f>'[14]Cumulative Stats'!G131</f>
        <v>36</v>
      </c>
      <c r="H3">
        <f>'[14]Cumulative Stats'!H131</f>
        <v>19</v>
      </c>
      <c r="I3">
        <f>'[14]Cumulative Stats'!I131</f>
        <v>52.77777777777778</v>
      </c>
      <c r="J3">
        <f>'[14]Cumulative Stats'!J131</f>
        <v>47</v>
      </c>
      <c r="L3">
        <f>H3*3+F3</f>
        <v>108</v>
      </c>
    </row>
    <row r="4" spans="1:12" ht="12.75">
      <c r="A4" t="str">
        <f>'[16]Cumulative Stats'!$A$132</f>
        <v>Raaphorst</v>
      </c>
      <c r="B4" t="s">
        <v>123</v>
      </c>
      <c r="C4">
        <f>'[16]Cumulative Stats'!C132</f>
        <v>75</v>
      </c>
      <c r="D4">
        <f>'[16]Cumulative Stats'!D132</f>
        <v>12</v>
      </c>
      <c r="E4">
        <f>'[16]Cumulative Stats'!E132</f>
        <v>49</v>
      </c>
      <c r="F4">
        <f>'[16]Cumulative Stats'!F132</f>
        <v>49</v>
      </c>
      <c r="G4">
        <f>'[16]Cumulative Stats'!G132</f>
        <v>24</v>
      </c>
      <c r="H4">
        <f>'[16]Cumulative Stats'!H132</f>
        <v>14</v>
      </c>
      <c r="I4">
        <f>'[16]Cumulative Stats'!I132</f>
        <v>58.333333333333336</v>
      </c>
      <c r="J4">
        <f>'[16]Cumulative Stats'!J132</f>
        <v>37</v>
      </c>
      <c r="L4">
        <f>H4*3+F4</f>
        <v>91</v>
      </c>
    </row>
    <row r="5" spans="1:12" ht="12.75">
      <c r="A5" t="str">
        <f>'[8]Cumulative Stats'!$A$132</f>
        <v>J.Turner</v>
      </c>
      <c r="B5" t="s">
        <v>87</v>
      </c>
      <c r="C5">
        <f>'[8]Cumulative Stats'!C132</f>
        <v>69</v>
      </c>
      <c r="D5">
        <f>'[8]Cumulative Stats'!D132</f>
        <v>22</v>
      </c>
      <c r="E5">
        <f>'[8]Cumulative Stats'!E132</f>
        <v>43</v>
      </c>
      <c r="F5">
        <f>'[8]Cumulative Stats'!F132</f>
        <v>36</v>
      </c>
      <c r="G5">
        <f>'[8]Cumulative Stats'!G132</f>
        <v>25</v>
      </c>
      <c r="H5">
        <f>'[8]Cumulative Stats'!H132</f>
        <v>14</v>
      </c>
      <c r="I5">
        <f>'[8]Cumulative Stats'!I132</f>
        <v>56.00000000000001</v>
      </c>
      <c r="J5">
        <f>'[8]Cumulative Stats'!J132</f>
        <v>37</v>
      </c>
      <c r="L5">
        <f>H5*3+F5</f>
        <v>78</v>
      </c>
    </row>
    <row r="6" spans="1:12" ht="12.75">
      <c r="A6" t="str">
        <f>'[10]Cumulative Stats'!$A$132</f>
        <v>Wittenborn</v>
      </c>
      <c r="B6" t="s">
        <v>92</v>
      </c>
      <c r="C6">
        <f>'[10]Cumulative Stats'!C132</f>
        <v>63</v>
      </c>
      <c r="D6">
        <f>'[10]Cumulative Stats'!D132</f>
        <v>14</v>
      </c>
      <c r="E6">
        <f>'[10]Cumulative Stats'!E132</f>
        <v>38</v>
      </c>
      <c r="F6">
        <f>'[10]Cumulative Stats'!F132</f>
        <v>37</v>
      </c>
      <c r="G6">
        <f>'[10]Cumulative Stats'!G132</f>
        <v>28</v>
      </c>
      <c r="H6">
        <f>'[10]Cumulative Stats'!H132</f>
        <v>12</v>
      </c>
      <c r="I6">
        <f>'[10]Cumulative Stats'!I132</f>
        <v>42.857142857142854</v>
      </c>
      <c r="J6">
        <f>'[10]Cumulative Stats'!J132</f>
        <v>32</v>
      </c>
      <c r="L6">
        <f>H6*3+F6</f>
        <v>73</v>
      </c>
    </row>
    <row r="7" spans="1:12" ht="12.75">
      <c r="A7" t="str">
        <f>'[9]Cumulative Stats'!$A$132</f>
        <v>Cappelletti</v>
      </c>
      <c r="B7" t="s">
        <v>110</v>
      </c>
      <c r="C7">
        <f>'[9]Cumulative Stats'!C132</f>
        <v>54</v>
      </c>
      <c r="D7">
        <f>'[9]Cumulative Stats'!D132</f>
        <v>14</v>
      </c>
      <c r="E7">
        <f>'[9]Cumulative Stats'!E132</f>
        <v>27</v>
      </c>
      <c r="F7">
        <f>'[9]Cumulative Stats'!F132</f>
        <v>26</v>
      </c>
      <c r="G7">
        <f>'[9]Cumulative Stats'!G132</f>
        <v>34</v>
      </c>
      <c r="H7">
        <f>'[9]Cumulative Stats'!H132</f>
        <v>15</v>
      </c>
      <c r="I7">
        <f>'[9]Cumulative Stats'!I132</f>
        <v>44.11764705882353</v>
      </c>
      <c r="J7">
        <f>'[9]Cumulative Stats'!J132</f>
        <v>33</v>
      </c>
      <c r="L7">
        <f>H7*3+F7</f>
        <v>71</v>
      </c>
    </row>
    <row r="8" spans="1:12" ht="12.75">
      <c r="A8" t="str">
        <f>'[11]Cumulative '!A131</f>
        <v>Lusteg</v>
      </c>
      <c r="B8" t="s">
        <v>91</v>
      </c>
      <c r="C8">
        <f>'[11]Cumulative '!C131</f>
        <v>45</v>
      </c>
      <c r="D8">
        <f>'[11]Cumulative '!D131</f>
        <v>7</v>
      </c>
      <c r="E8">
        <f>'[11]Cumulative '!E131</f>
        <v>20</v>
      </c>
      <c r="F8">
        <f>'[11]Cumulative '!F131</f>
        <v>19</v>
      </c>
      <c r="G8">
        <f>'[11]Cumulative '!G131</f>
        <v>25</v>
      </c>
      <c r="H8">
        <f>'[11]Cumulative '!H131</f>
        <v>16</v>
      </c>
      <c r="I8">
        <f>'[11]Cumulative '!I131</f>
        <v>64</v>
      </c>
      <c r="J8">
        <f>'[11]Cumulative '!J131</f>
        <v>47</v>
      </c>
      <c r="L8">
        <f>H8*3+F8</f>
        <v>67</v>
      </c>
    </row>
    <row r="9" spans="1:12" ht="12.75">
      <c r="A9" t="str">
        <f>'[12]Cumulative Stats'!$A$132</f>
        <v>Mercer</v>
      </c>
      <c r="B9" t="s">
        <v>90</v>
      </c>
      <c r="C9">
        <f>'[12]Cumulative Stats'!C132</f>
        <v>55</v>
      </c>
      <c r="D9">
        <f>'[12]Cumulative Stats'!D132</f>
        <v>1</v>
      </c>
      <c r="E9">
        <f>'[12]Cumulative Stats'!E132</f>
        <v>30</v>
      </c>
      <c r="F9">
        <f>'[12]Cumulative Stats'!F132</f>
        <v>29</v>
      </c>
      <c r="G9">
        <f>'[12]Cumulative Stats'!G132</f>
        <v>23</v>
      </c>
      <c r="H9">
        <f>'[12]Cumulative Stats'!H132</f>
        <v>12</v>
      </c>
      <c r="I9">
        <f>'[12]Cumulative Stats'!I132</f>
        <v>52.17391304347826</v>
      </c>
      <c r="J9">
        <f>'[12]Cumulative Stats'!J132</f>
        <v>47</v>
      </c>
      <c r="L9">
        <f>H9*3+F9</f>
        <v>65</v>
      </c>
    </row>
    <row r="10" spans="1:12" ht="12.75">
      <c r="A10" t="str">
        <f>'[15]Cumulative Stats'!A132</f>
        <v>Humphreys</v>
      </c>
      <c r="B10" t="s">
        <v>88</v>
      </c>
      <c r="C10">
        <f>'[15]Cumulative Stats'!C132</f>
        <v>44</v>
      </c>
      <c r="D10">
        <f>'[15]Cumulative Stats'!D132</f>
        <v>9</v>
      </c>
      <c r="E10">
        <f>'[15]Cumulative Stats'!E132</f>
        <v>27</v>
      </c>
      <c r="F10">
        <f>'[15]Cumulative Stats'!F132</f>
        <v>26</v>
      </c>
      <c r="G10">
        <f>'[15]Cumulative Stats'!G132</f>
        <v>13</v>
      </c>
      <c r="H10">
        <f>'[15]Cumulative Stats'!H132</f>
        <v>8</v>
      </c>
      <c r="I10">
        <f>'[15]Cumulative Stats'!I132</f>
        <v>61.53846153846154</v>
      </c>
      <c r="J10">
        <f>'[15]Cumulative Stats'!J132</f>
        <v>36</v>
      </c>
      <c r="L10">
        <f>H10*3+F10</f>
        <v>50</v>
      </c>
    </row>
    <row r="11" spans="1:12" ht="12.75">
      <c r="A11" t="str">
        <f>'[15]Cumulative Stats'!A135</f>
        <v>LeClere</v>
      </c>
      <c r="B11" t="s">
        <v>88</v>
      </c>
      <c r="C11">
        <f>'[15]Cumulative Stats'!C135</f>
        <v>3</v>
      </c>
      <c r="D11">
        <f>'[15]Cumulative Stats'!D135</f>
        <v>0</v>
      </c>
      <c r="E11">
        <f>'[15]Cumulative Stats'!E135</f>
        <v>1</v>
      </c>
      <c r="F11">
        <f>'[15]Cumulative Stats'!F135</f>
        <v>1</v>
      </c>
      <c r="G11">
        <f>'[15]Cumulative Stats'!G135</f>
        <v>2</v>
      </c>
      <c r="H11">
        <f>'[15]Cumulative Stats'!H135</f>
        <v>1</v>
      </c>
      <c r="I11">
        <f>'[15]Cumulative Stats'!I135</f>
        <v>50</v>
      </c>
      <c r="J11">
        <f>'[15]Cumulative Stats'!J135</f>
        <v>9</v>
      </c>
      <c r="L11">
        <f>H11*3+F11</f>
        <v>4</v>
      </c>
    </row>
    <row r="12" spans="1:12" ht="12.75">
      <c r="A12" t="str">
        <f>'[11]Cumulative '!A132</f>
        <v>Mingo</v>
      </c>
      <c r="B12" t="s">
        <v>91</v>
      </c>
      <c r="C12">
        <f>'[11]Cumulative '!C132</f>
        <v>6</v>
      </c>
      <c r="D12">
        <f>'[11]Cumulative '!D132</f>
        <v>0</v>
      </c>
      <c r="E12">
        <f>'[11]Cumulative '!E132</f>
        <v>3</v>
      </c>
      <c r="F12">
        <f>'[11]Cumulative '!F132</f>
        <v>1</v>
      </c>
      <c r="G12">
        <f>'[11]Cumulative '!G132</f>
        <v>6</v>
      </c>
      <c r="H12">
        <f>'[11]Cumulative '!H132</f>
        <v>1</v>
      </c>
      <c r="I12">
        <f>'[11]Cumulative '!I132</f>
        <v>16.666666666666664</v>
      </c>
      <c r="J12">
        <f>'[11]Cumulative '!J132</f>
        <v>8</v>
      </c>
      <c r="L12">
        <f>H12*3+F12</f>
        <v>4</v>
      </c>
    </row>
    <row r="13" spans="1:12" ht="12.75">
      <c r="A13" t="str">
        <f>'[15]Cumulative Stats'!A133</f>
        <v>Duncan</v>
      </c>
      <c r="B13" t="s">
        <v>88</v>
      </c>
      <c r="C13">
        <f>'[15]Cumulative Stats'!C133</f>
        <v>4</v>
      </c>
      <c r="D13">
        <f>'[15]Cumulative Stats'!D133</f>
        <v>2</v>
      </c>
      <c r="E13">
        <f>'[15]Cumulative Stats'!E133</f>
        <v>2</v>
      </c>
      <c r="F13">
        <f>'[15]Cumulative Stats'!F133</f>
        <v>2</v>
      </c>
      <c r="G13">
        <f>'[15]Cumulative Stats'!G133</f>
        <v>0</v>
      </c>
      <c r="H13">
        <f>'[15]Cumulative Stats'!H133</f>
        <v>0</v>
      </c>
      <c r="I13" t="e">
        <f>'[15]Cumulative Stats'!I133</f>
        <v>#DIV/0!</v>
      </c>
      <c r="J13">
        <f>'[15]Cumulative Stats'!J133</f>
        <v>0</v>
      </c>
      <c r="L13">
        <f>H13*3+F13</f>
        <v>2</v>
      </c>
    </row>
    <row r="14" spans="1:12" ht="12.75">
      <c r="A14" t="str">
        <f>'[15]Cumulative Stats'!A134</f>
        <v>Kroner</v>
      </c>
      <c r="B14" t="s">
        <v>88</v>
      </c>
      <c r="C14">
        <f>'[15]Cumulative Stats'!C134</f>
        <v>0</v>
      </c>
      <c r="D14">
        <f>'[15]Cumulative Stats'!D134</f>
        <v>0</v>
      </c>
      <c r="E14">
        <f>'[15]Cumulative Stats'!E134</f>
        <v>0</v>
      </c>
      <c r="F14">
        <f>'[15]Cumulative Stats'!F134</f>
        <v>0</v>
      </c>
      <c r="G14">
        <f>'[15]Cumulative Stats'!G134</f>
        <v>0</v>
      </c>
      <c r="H14">
        <f>'[15]Cumulative Stats'!H134</f>
        <v>0</v>
      </c>
      <c r="I14" t="e">
        <f>'[15]Cumulative Stats'!I134</f>
        <v>#DIV/0!</v>
      </c>
      <c r="J14">
        <f>'[15]Cumulative Stats'!J134</f>
        <v>0</v>
      </c>
      <c r="L14">
        <f>H14*3+F14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I24" sqref="I24"/>
    </sheetView>
  </sheetViews>
  <sheetFormatPr defaultColWidth="9.140625" defaultRowHeight="12.75"/>
  <cols>
    <col min="1" max="1" width="12.8515625" style="0" customWidth="1"/>
    <col min="2" max="8" width="5.421875" style="0" customWidth="1"/>
  </cols>
  <sheetData>
    <row r="1" spans="1:8" ht="12.75">
      <c r="A1" s="1" t="s">
        <v>81</v>
      </c>
      <c r="B1" s="4"/>
      <c r="C1" s="4" t="s">
        <v>72</v>
      </c>
      <c r="D1" s="4" t="s">
        <v>82</v>
      </c>
      <c r="E1" s="4" t="s">
        <v>52</v>
      </c>
      <c r="F1" s="4" t="s">
        <v>58</v>
      </c>
      <c r="G1" s="4" t="s">
        <v>83</v>
      </c>
      <c r="H1" s="4"/>
    </row>
    <row r="2" spans="1:7" ht="12.75">
      <c r="A2" t="str">
        <f>'[15]Cumulative Stats'!$A$128</f>
        <v>Scarpitto</v>
      </c>
      <c r="B2" t="s">
        <v>88</v>
      </c>
      <c r="C2">
        <f>'[15]Cumulative Stats'!C128</f>
        <v>79</v>
      </c>
      <c r="D2">
        <f>'[15]Cumulative Stats'!D128</f>
        <v>3383</v>
      </c>
      <c r="E2">
        <f>'[15]Cumulative Stats'!E128</f>
        <v>42.822784810126585</v>
      </c>
      <c r="F2">
        <f>'[15]Cumulative Stats'!F128</f>
        <v>66</v>
      </c>
      <c r="G2">
        <f>'[15]Cumulative Stats'!G128</f>
        <v>3</v>
      </c>
    </row>
    <row r="3" spans="1:7" ht="12.75">
      <c r="A3" t="str">
        <f>'[11]Cumulative '!$A$127</f>
        <v>Seiple</v>
      </c>
      <c r="B3" t="s">
        <v>91</v>
      </c>
      <c r="C3">
        <f>'[11]Cumulative '!C127</f>
        <v>69</v>
      </c>
      <c r="D3">
        <f>'[11]Cumulative '!D127</f>
        <v>2850</v>
      </c>
      <c r="E3">
        <f>'[11]Cumulative '!E127</f>
        <v>41.30434782608695</v>
      </c>
      <c r="F3">
        <f>'[11]Cumulative '!F127</f>
        <v>76</v>
      </c>
      <c r="G3">
        <f>'[11]Cumulative '!G127</f>
        <v>1</v>
      </c>
    </row>
    <row r="4" spans="1:7" ht="12.75">
      <c r="A4" t="str">
        <f>'[14]Cumulative Stats'!$A$127</f>
        <v>Eischeid</v>
      </c>
      <c r="B4" t="s">
        <v>94</v>
      </c>
      <c r="C4">
        <f>'[14]Cumulative Stats'!C127</f>
        <v>65</v>
      </c>
      <c r="D4">
        <f>'[14]Cumulative Stats'!D127</f>
        <v>2753</v>
      </c>
      <c r="E4">
        <f>'[14]Cumulative Stats'!E127</f>
        <v>42.353846153846156</v>
      </c>
      <c r="F4">
        <f>'[14]Cumulative Stats'!F127</f>
        <v>54</v>
      </c>
      <c r="G4">
        <f>'[14]Cumulative Stats'!G127</f>
        <v>0</v>
      </c>
    </row>
    <row r="5" spans="1:7" ht="12.75">
      <c r="A5" t="str">
        <f>'[12]Cumulative Stats'!$A$128</f>
        <v>Maguire</v>
      </c>
      <c r="B5" t="s">
        <v>90</v>
      </c>
      <c r="C5">
        <f>'[12]Cumulative Stats'!C128</f>
        <v>65</v>
      </c>
      <c r="D5">
        <f>'[12]Cumulative Stats'!D128</f>
        <v>2654</v>
      </c>
      <c r="E5">
        <f>'[12]Cumulative Stats'!E128</f>
        <v>40.83076923076923</v>
      </c>
      <c r="F5">
        <f>'[12]Cumulative Stats'!F128</f>
        <v>60</v>
      </c>
      <c r="G5">
        <f>'[12]Cumulative Stats'!G128</f>
        <v>0</v>
      </c>
    </row>
    <row r="6" spans="1:7" ht="12.75">
      <c r="A6" t="str">
        <f>'[10]Cumulative Stats'!$A$128</f>
        <v>Norton</v>
      </c>
      <c r="B6" t="s">
        <v>92</v>
      </c>
      <c r="C6">
        <f>'[10]Cumulative Stats'!C128</f>
        <v>61</v>
      </c>
      <c r="D6">
        <f>'[10]Cumulative Stats'!D128</f>
        <v>2567</v>
      </c>
      <c r="E6">
        <f>'[10]Cumulative Stats'!E128</f>
        <v>42.08196721311475</v>
      </c>
      <c r="F6">
        <f>'[10]Cumulative Stats'!F128</f>
        <v>64</v>
      </c>
      <c r="G6">
        <f>'[10]Cumulative Stats'!G128</f>
        <v>0</v>
      </c>
    </row>
    <row r="7" spans="1:7" ht="12.75">
      <c r="A7" t="str">
        <f>'[9]Cumulative Stats'!$A$128</f>
        <v>Swanson</v>
      </c>
      <c r="B7" t="s">
        <v>110</v>
      </c>
      <c r="C7">
        <f>'[9]Cumulative Stats'!C128</f>
        <v>63</v>
      </c>
      <c r="D7">
        <f>'[9]Cumulative Stats'!D128</f>
        <v>2468</v>
      </c>
      <c r="E7">
        <f>'[9]Cumulative Stats'!E128</f>
        <v>39.17460317460318</v>
      </c>
      <c r="F7">
        <f>'[9]Cumulative Stats'!F128</f>
        <v>64</v>
      </c>
      <c r="G7">
        <f>'[9]Cumulative Stats'!G128</f>
        <v>0</v>
      </c>
    </row>
    <row r="8" spans="1:7" ht="12.75">
      <c r="A8" t="str">
        <f>'[8]Cumulative Stats'!$A$128</f>
        <v>C.Johnson</v>
      </c>
      <c r="B8" t="s">
        <v>87</v>
      </c>
      <c r="C8">
        <f>'[8]Cumulative Stats'!C128</f>
        <v>61</v>
      </c>
      <c r="D8">
        <f>'[8]Cumulative Stats'!D128</f>
        <v>2468</v>
      </c>
      <c r="E8">
        <f>'[8]Cumulative Stats'!E128</f>
        <v>40.459016393442624</v>
      </c>
      <c r="F8">
        <f>'[8]Cumulative Stats'!F128</f>
        <v>55</v>
      </c>
      <c r="G8">
        <f>'[8]Cumulative Stats'!G128</f>
        <v>0</v>
      </c>
    </row>
    <row r="9" spans="1:7" ht="12.75">
      <c r="A9" t="str">
        <f>'[16]Cumulative Stats'!$A$128</f>
        <v>Redman</v>
      </c>
      <c r="B9" t="s">
        <v>93</v>
      </c>
      <c r="C9">
        <f>'[16]Cumulative Stats'!C128</f>
        <v>63</v>
      </c>
      <c r="D9">
        <f>'[16]Cumulative Stats'!D128</f>
        <v>2162</v>
      </c>
      <c r="E9">
        <f>'[16]Cumulative Stats'!E128</f>
        <v>34.317460317460316</v>
      </c>
      <c r="F9">
        <f>'[16]Cumulative Stats'!F128</f>
        <v>55</v>
      </c>
      <c r="G9">
        <f>'[16]Cumulative Stats'!G128</f>
        <v>0</v>
      </c>
    </row>
    <row r="10" spans="1:7" ht="12.75">
      <c r="A10" t="str">
        <f>'[13]Cumulative Stats'!A128</f>
        <v>Wilson</v>
      </c>
      <c r="B10" t="s">
        <v>89</v>
      </c>
      <c r="C10">
        <f>'[13]Cumulative Stats'!C128</f>
        <v>44</v>
      </c>
      <c r="D10">
        <f>'[13]Cumulative Stats'!D128</f>
        <v>1815</v>
      </c>
      <c r="E10">
        <f>'[13]Cumulative Stats'!E128</f>
        <v>41.25</v>
      </c>
      <c r="F10">
        <f>'[13]Cumulative Stats'!F128</f>
        <v>54</v>
      </c>
      <c r="G10">
        <f>'[13]Cumulative Stats'!G128</f>
        <v>0</v>
      </c>
    </row>
    <row r="11" spans="1:7" ht="12.75">
      <c r="A11" t="str">
        <f>'[13]Cumulative Stats'!A129</f>
        <v>Walker</v>
      </c>
      <c r="B11" t="s">
        <v>89</v>
      </c>
      <c r="C11">
        <f>'[13]Cumulative Stats'!C129</f>
        <v>25</v>
      </c>
      <c r="D11">
        <f>'[13]Cumulative Stats'!D129</f>
        <v>956</v>
      </c>
      <c r="E11">
        <f>'[13]Cumulative Stats'!E129</f>
        <v>38.24</v>
      </c>
      <c r="F11">
        <f>'[13]Cumulative Stats'!F129</f>
        <v>54</v>
      </c>
      <c r="G11">
        <f>'[13]Cumulative Stats'!G129</f>
        <v>1</v>
      </c>
    </row>
    <row r="12" spans="1:7" ht="12.75">
      <c r="A12" t="str">
        <f>'[16]Cumulative Stats'!$A$129</f>
        <v>Cordill</v>
      </c>
      <c r="B12" t="s">
        <v>93</v>
      </c>
      <c r="C12">
        <f>'[16]Cumulative Stats'!C129</f>
        <v>3</v>
      </c>
      <c r="D12">
        <f>'[16]Cumulative Stats'!D129</f>
        <v>138</v>
      </c>
      <c r="E12">
        <f>'[16]Cumulative Stats'!E129</f>
        <v>46</v>
      </c>
      <c r="F12">
        <f>'[16]Cumulative Stats'!F129</f>
        <v>54</v>
      </c>
      <c r="G12">
        <f>'[16]Cumulative Stats'!G129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pane ySplit="1" topLeftCell="BM2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13.57421875" style="0" customWidth="1"/>
    <col min="2" max="9" width="5.57421875" style="0" customWidth="1"/>
  </cols>
  <sheetData>
    <row r="1" spans="1:9" ht="12.75">
      <c r="A1" s="1" t="s">
        <v>84</v>
      </c>
      <c r="B1" s="4"/>
      <c r="C1" s="4" t="s">
        <v>72</v>
      </c>
      <c r="D1" s="4" t="s">
        <v>85</v>
      </c>
      <c r="E1" s="4" t="s">
        <v>82</v>
      </c>
      <c r="F1" s="4" t="s">
        <v>52</v>
      </c>
      <c r="G1" s="4" t="s">
        <v>58</v>
      </c>
      <c r="H1" s="4" t="s">
        <v>57</v>
      </c>
      <c r="I1" s="4" t="s">
        <v>63</v>
      </c>
    </row>
    <row r="2" spans="1:9" ht="12.75">
      <c r="A2" t="str">
        <f>'[14]Cumulative Stats'!A107</f>
        <v>Bird</v>
      </c>
      <c r="B2" t="s">
        <v>94</v>
      </c>
      <c r="C2">
        <f>'[14]Cumulative Stats'!C107</f>
        <v>42</v>
      </c>
      <c r="D2">
        <f>'[14]Cumulative Stats'!D107</f>
        <v>18</v>
      </c>
      <c r="E2">
        <f>'[14]Cumulative Stats'!E107</f>
        <v>740</v>
      </c>
      <c r="F2">
        <f>'[14]Cumulative Stats'!F107</f>
        <v>17.61904761904762</v>
      </c>
      <c r="G2">
        <f>'[14]Cumulative Stats'!G107</f>
        <v>76</v>
      </c>
      <c r="H2">
        <f>'[14]Cumulative Stats'!H107</f>
        <v>2</v>
      </c>
      <c r="I2">
        <f>'[14]Cumulative Stats'!I107</f>
        <v>2</v>
      </c>
    </row>
    <row r="3" spans="1:9" ht="12.75">
      <c r="A3" t="str">
        <f>'[16]Cumulative Stats'!$A$108</f>
        <v>Duncan</v>
      </c>
      <c r="B3" t="s">
        <v>93</v>
      </c>
      <c r="C3">
        <f>'[16]Cumulative Stats'!C108</f>
        <v>36</v>
      </c>
      <c r="D3">
        <f>'[16]Cumulative Stats'!D108</f>
        <v>5</v>
      </c>
      <c r="E3">
        <f>'[16]Cumulative Stats'!E108</f>
        <v>512</v>
      </c>
      <c r="F3">
        <f>'[16]Cumulative Stats'!F108</f>
        <v>14.222222222222221</v>
      </c>
      <c r="G3">
        <f>'[16]Cumulative Stats'!G108</f>
        <v>57</v>
      </c>
      <c r="H3">
        <f>'[16]Cumulative Stats'!H108</f>
        <v>0</v>
      </c>
      <c r="I3">
        <f>'[16]Cumulative Stats'!I108</f>
        <v>0</v>
      </c>
    </row>
    <row r="4" spans="1:9" ht="12.75">
      <c r="A4" t="str">
        <f>'[13]Cumulative Stats'!A108</f>
        <v>Smith</v>
      </c>
      <c r="B4" t="s">
        <v>89</v>
      </c>
      <c r="C4">
        <f>'[13]Cumulative Stats'!C108</f>
        <v>37</v>
      </c>
      <c r="D4">
        <f>'[13]Cumulative Stats'!D108</f>
        <v>9</v>
      </c>
      <c r="E4">
        <f>'[13]Cumulative Stats'!E108</f>
        <v>393</v>
      </c>
      <c r="F4">
        <f>'[13]Cumulative Stats'!F108</f>
        <v>10.621621621621621</v>
      </c>
      <c r="G4">
        <f>'[13]Cumulative Stats'!G108</f>
        <v>60</v>
      </c>
      <c r="H4">
        <f>'[13]Cumulative Stats'!H108</f>
        <v>0</v>
      </c>
      <c r="I4">
        <f>'[13]Cumulative Stats'!I108</f>
        <v>4</v>
      </c>
    </row>
    <row r="5" spans="1:9" ht="12.75">
      <c r="A5" t="str">
        <f>'[10]Cumulative Stats'!A108</f>
        <v>Carwell</v>
      </c>
      <c r="B5" t="s">
        <v>92</v>
      </c>
      <c r="C5">
        <f>'[10]Cumulative Stats'!C108</f>
        <v>19</v>
      </c>
      <c r="D5">
        <f>'[10]Cumulative Stats'!D108</f>
        <v>7</v>
      </c>
      <c r="E5">
        <f>'[10]Cumulative Stats'!E108</f>
        <v>353</v>
      </c>
      <c r="F5">
        <f>'[10]Cumulative Stats'!F108</f>
        <v>18.57894736842105</v>
      </c>
      <c r="G5">
        <f>'[10]Cumulative Stats'!G108</f>
        <v>51</v>
      </c>
      <c r="H5">
        <f>'[10]Cumulative Stats'!H108</f>
        <v>1</v>
      </c>
      <c r="I5">
        <f>'[10]Cumulative Stats'!I108</f>
        <v>0</v>
      </c>
    </row>
    <row r="6" spans="1:9" ht="12.75">
      <c r="A6" t="str">
        <f>'[8]Cumulative Stats'!A108</f>
        <v>Baird</v>
      </c>
      <c r="B6" t="s">
        <v>87</v>
      </c>
      <c r="C6">
        <f>'[8]Cumulative Stats'!C108</f>
        <v>29</v>
      </c>
      <c r="D6">
        <f>'[8]Cumulative Stats'!D108</f>
        <v>2</v>
      </c>
      <c r="E6">
        <f>'[8]Cumulative Stats'!E108</f>
        <v>321</v>
      </c>
      <c r="F6">
        <f>'[8]Cumulative Stats'!F108</f>
        <v>11.068965517241379</v>
      </c>
      <c r="G6">
        <f>'[8]Cumulative Stats'!G108</f>
        <v>49</v>
      </c>
      <c r="H6">
        <f>'[8]Cumulative Stats'!H108</f>
        <v>0</v>
      </c>
      <c r="I6">
        <f>'[8]Cumulative Stats'!I108</f>
        <v>2</v>
      </c>
    </row>
    <row r="7" spans="1:9" ht="12.75">
      <c r="A7" t="str">
        <f>'[15]Cumulative Stats'!A108</f>
        <v>Little</v>
      </c>
      <c r="B7" t="s">
        <v>88</v>
      </c>
      <c r="C7">
        <f>'[15]Cumulative Stats'!C108</f>
        <v>17</v>
      </c>
      <c r="D7">
        <f>'[15]Cumulative Stats'!D108</f>
        <v>6</v>
      </c>
      <c r="E7">
        <f>'[15]Cumulative Stats'!E108</f>
        <v>213</v>
      </c>
      <c r="F7">
        <f>'[15]Cumulative Stats'!F108</f>
        <v>12.529411764705882</v>
      </c>
      <c r="G7">
        <f>'[15]Cumulative Stats'!G108</f>
        <v>32</v>
      </c>
      <c r="H7">
        <f>'[15]Cumulative Stats'!H108</f>
        <v>0</v>
      </c>
      <c r="I7">
        <f>'[15]Cumulative Stats'!I108</f>
        <v>0</v>
      </c>
    </row>
    <row r="8" spans="1:9" ht="12.75">
      <c r="A8" t="str">
        <f>'[12]Cumulative Stats'!A108</f>
        <v>Byrd</v>
      </c>
      <c r="B8" t="s">
        <v>90</v>
      </c>
      <c r="C8">
        <f>'[12]Cumulative Stats'!C108</f>
        <v>21</v>
      </c>
      <c r="D8">
        <f>'[12]Cumulative Stats'!D108</f>
        <v>7</v>
      </c>
      <c r="E8">
        <f>'[12]Cumulative Stats'!E108</f>
        <v>144</v>
      </c>
      <c r="F8">
        <f>'[12]Cumulative Stats'!F108</f>
        <v>6.857142857142857</v>
      </c>
      <c r="G8">
        <f>'[12]Cumulative Stats'!G108</f>
        <v>26</v>
      </c>
      <c r="H8">
        <f>'[12]Cumulative Stats'!H108</f>
        <v>0</v>
      </c>
      <c r="I8">
        <f>'[12]Cumulative Stats'!I108</f>
        <v>0</v>
      </c>
    </row>
    <row r="9" spans="1:9" ht="12.75">
      <c r="A9" t="str">
        <f>'[10]Cumulative Stats'!A110</f>
        <v>Moore</v>
      </c>
      <c r="B9" t="s">
        <v>92</v>
      </c>
      <c r="C9">
        <f>'[10]Cumulative Stats'!C110</f>
        <v>8</v>
      </c>
      <c r="D9">
        <f>'[10]Cumulative Stats'!D110</f>
        <v>3</v>
      </c>
      <c r="E9">
        <f>'[10]Cumulative Stats'!E110</f>
        <v>144</v>
      </c>
      <c r="F9">
        <f>'[10]Cumulative Stats'!F110</f>
        <v>18</v>
      </c>
      <c r="G9">
        <f>'[10]Cumulative Stats'!G110</f>
        <v>48</v>
      </c>
      <c r="H9">
        <f>'[10]Cumulative Stats'!H110</f>
        <v>0</v>
      </c>
      <c r="I9">
        <f>'[10]Cumulative Stats'!I110</f>
        <v>2</v>
      </c>
    </row>
    <row r="10" spans="1:9" ht="12.75">
      <c r="A10" t="str">
        <f>'[9]Cumulative Stats'!A110</f>
        <v>Johnson</v>
      </c>
      <c r="B10" t="s">
        <v>110</v>
      </c>
      <c r="C10">
        <f>'[9]Cumulative Stats'!C110</f>
        <v>4</v>
      </c>
      <c r="D10">
        <f>'[9]Cumulative Stats'!D110</f>
        <v>0</v>
      </c>
      <c r="E10">
        <f>'[9]Cumulative Stats'!E110</f>
        <v>126</v>
      </c>
      <c r="F10">
        <f>'[9]Cumulative Stats'!F110</f>
        <v>31.5</v>
      </c>
      <c r="G10">
        <f>'[9]Cumulative Stats'!G110</f>
        <v>48</v>
      </c>
      <c r="H10">
        <f>'[9]Cumulative Stats'!H110</f>
        <v>0</v>
      </c>
      <c r="I10">
        <f>'[9]Cumulative Stats'!I110</f>
        <v>0</v>
      </c>
    </row>
    <row r="11" spans="1:9" ht="12.75">
      <c r="A11" t="str">
        <f>'[9]Cumulative Stats'!A108</f>
        <v>Cunningham</v>
      </c>
      <c r="B11" t="s">
        <v>110</v>
      </c>
      <c r="C11">
        <f>'[9]Cumulative Stats'!C108</f>
        <v>17</v>
      </c>
      <c r="D11">
        <f>'[9]Cumulative Stats'!D108</f>
        <v>3</v>
      </c>
      <c r="E11">
        <f>'[9]Cumulative Stats'!E108</f>
        <v>111</v>
      </c>
      <c r="F11">
        <f>'[9]Cumulative Stats'!F108</f>
        <v>6.529411764705882</v>
      </c>
      <c r="G11">
        <f>'[9]Cumulative Stats'!G108</f>
        <v>41</v>
      </c>
      <c r="H11">
        <f>'[9]Cumulative Stats'!H108</f>
        <v>0</v>
      </c>
      <c r="I11">
        <f>'[9]Cumulative Stats'!I108</f>
        <v>1</v>
      </c>
    </row>
    <row r="12" spans="1:9" ht="12.75">
      <c r="A12" t="str">
        <f>'[11]Cumulative '!A107</f>
        <v>Auer</v>
      </c>
      <c r="B12" t="s">
        <v>91</v>
      </c>
      <c r="C12">
        <f>'[11]Cumulative '!C107</f>
        <v>19</v>
      </c>
      <c r="D12">
        <f>'[11]Cumulative '!D107</f>
        <v>0</v>
      </c>
      <c r="E12">
        <f>'[11]Cumulative '!E107</f>
        <v>107</v>
      </c>
      <c r="F12">
        <f>'[11]Cumulative '!F107</f>
        <v>5.631578947368421</v>
      </c>
      <c r="G12">
        <f>'[11]Cumulative '!G107</f>
        <v>19</v>
      </c>
      <c r="H12">
        <f>'[11]Cumulative '!H107</f>
        <v>0</v>
      </c>
      <c r="I12">
        <f>'[11]Cumulative '!I107</f>
        <v>2</v>
      </c>
    </row>
    <row r="13" spans="1:9" ht="12.75">
      <c r="A13" t="str">
        <f>'[9]Cumulative Stats'!A109</f>
        <v>Bellino</v>
      </c>
      <c r="B13" t="s">
        <v>110</v>
      </c>
      <c r="C13">
        <f>'[9]Cumulative Stats'!C109</f>
        <v>13</v>
      </c>
      <c r="D13">
        <f>'[9]Cumulative Stats'!D109</f>
        <v>2</v>
      </c>
      <c r="E13">
        <f>'[9]Cumulative Stats'!E109</f>
        <v>97</v>
      </c>
      <c r="F13">
        <f>'[9]Cumulative Stats'!F109</f>
        <v>7.461538461538462</v>
      </c>
      <c r="G13">
        <f>'[9]Cumulative Stats'!G109</f>
        <v>18</v>
      </c>
      <c r="H13">
        <f>'[9]Cumulative Stats'!H109</f>
        <v>0</v>
      </c>
      <c r="I13">
        <f>'[9]Cumulative Stats'!I109</f>
        <v>0</v>
      </c>
    </row>
    <row r="14" spans="1:9" ht="12.75">
      <c r="A14" t="str">
        <f>'[8]Cumulative Stats'!A109</f>
        <v>Christy</v>
      </c>
      <c r="B14" t="s">
        <v>87</v>
      </c>
      <c r="C14">
        <f>'[8]Cumulative Stats'!C109</f>
        <v>16</v>
      </c>
      <c r="D14">
        <f>'[8]Cumulative Stats'!D109</f>
        <v>2</v>
      </c>
      <c r="E14">
        <f>'[8]Cumulative Stats'!E109</f>
        <v>85</v>
      </c>
      <c r="F14">
        <f>'[8]Cumulative Stats'!F109</f>
        <v>5.3125</v>
      </c>
      <c r="G14">
        <f>'[8]Cumulative Stats'!G109</f>
        <v>15</v>
      </c>
      <c r="H14">
        <f>'[8]Cumulative Stats'!H109</f>
        <v>0</v>
      </c>
      <c r="I14">
        <f>'[8]Cumulative Stats'!I109</f>
        <v>0</v>
      </c>
    </row>
    <row r="15" spans="1:9" ht="12.75">
      <c r="A15" t="str">
        <f>'[15]Cumulative Stats'!A109</f>
        <v>Sellers</v>
      </c>
      <c r="B15" t="s">
        <v>88</v>
      </c>
      <c r="C15">
        <f>'[15]Cumulative Stats'!C109</f>
        <v>4</v>
      </c>
      <c r="D15">
        <f>'[15]Cumulative Stats'!D109</f>
        <v>1</v>
      </c>
      <c r="E15">
        <f>'[15]Cumulative Stats'!E109</f>
        <v>52</v>
      </c>
      <c r="F15">
        <f>'[15]Cumulative Stats'!F109</f>
        <v>13</v>
      </c>
      <c r="G15">
        <f>'[15]Cumulative Stats'!G109</f>
        <v>19</v>
      </c>
      <c r="H15">
        <f>'[15]Cumulative Stats'!H109</f>
        <v>0</v>
      </c>
      <c r="I15">
        <f>'[15]Cumulative Stats'!I109</f>
        <v>0</v>
      </c>
    </row>
    <row r="16" spans="1:9" ht="12.75">
      <c r="A16" t="str">
        <f>'[11]Cumulative '!A108</f>
        <v>Haynes</v>
      </c>
      <c r="B16" t="s">
        <v>91</v>
      </c>
      <c r="C16">
        <f>'[11]Cumulative '!C108</f>
        <v>6</v>
      </c>
      <c r="D16">
        <f>'[11]Cumulative '!D108</f>
        <v>3</v>
      </c>
      <c r="E16">
        <f>'[11]Cumulative '!E108</f>
        <v>51</v>
      </c>
      <c r="F16">
        <f>'[11]Cumulative '!F108</f>
        <v>8.5</v>
      </c>
      <c r="G16">
        <f>'[11]Cumulative '!G108</f>
        <v>31</v>
      </c>
      <c r="H16">
        <f>'[11]Cumulative '!H108</f>
        <v>0</v>
      </c>
      <c r="I16">
        <f>'[11]Cumulative '!I108</f>
        <v>0</v>
      </c>
    </row>
    <row r="17" spans="1:9" ht="12.75">
      <c r="A17" t="str">
        <f>'[11]Cumulative '!A109</f>
        <v>Neff</v>
      </c>
      <c r="B17" t="s">
        <v>91</v>
      </c>
      <c r="C17">
        <f>'[11]Cumulative '!C109</f>
        <v>6</v>
      </c>
      <c r="D17">
        <f>'[11]Cumulative '!D109</f>
        <v>2</v>
      </c>
      <c r="E17">
        <f>'[11]Cumulative '!E109</f>
        <v>48</v>
      </c>
      <c r="F17">
        <f>'[11]Cumulative '!F109</f>
        <v>8</v>
      </c>
      <c r="G17">
        <f>'[11]Cumulative '!G109</f>
        <v>13</v>
      </c>
      <c r="H17">
        <f>'[11]Cumulative '!H109</f>
        <v>0</v>
      </c>
      <c r="I17">
        <f>'[11]Cumulative '!I109</f>
        <v>0</v>
      </c>
    </row>
    <row r="18" spans="1:9" ht="12.75">
      <c r="A18" t="str">
        <f>'[15]Cumulative Stats'!A111</f>
        <v>Crabtree</v>
      </c>
      <c r="B18" t="s">
        <v>88</v>
      </c>
      <c r="C18">
        <f>'[15]Cumulative Stats'!C111</f>
        <v>2</v>
      </c>
      <c r="D18">
        <f>'[15]Cumulative Stats'!D111</f>
        <v>2</v>
      </c>
      <c r="E18">
        <f>'[15]Cumulative Stats'!E111</f>
        <v>34</v>
      </c>
      <c r="F18">
        <f>'[15]Cumulative Stats'!F111</f>
        <v>17</v>
      </c>
      <c r="G18">
        <f>'[15]Cumulative Stats'!G111</f>
        <v>24</v>
      </c>
      <c r="H18">
        <f>'[15]Cumulative Stats'!H111</f>
        <v>0</v>
      </c>
      <c r="I18">
        <f>'[15]Cumulative Stats'!I111</f>
        <v>0</v>
      </c>
    </row>
    <row r="19" spans="1:9" ht="12.75">
      <c r="A19" t="str">
        <f>'[13]Cumulative Stats'!A110</f>
        <v>E.Thomas</v>
      </c>
      <c r="B19" t="s">
        <v>89</v>
      </c>
      <c r="C19">
        <f>'[13]Cumulative Stats'!C110</f>
        <v>4</v>
      </c>
      <c r="D19">
        <f>'[13]Cumulative Stats'!D110</f>
        <v>2</v>
      </c>
      <c r="E19">
        <f>'[13]Cumulative Stats'!E110</f>
        <v>21</v>
      </c>
      <c r="F19">
        <f>'[13]Cumulative Stats'!F110</f>
        <v>5.25</v>
      </c>
      <c r="G19">
        <f>'[13]Cumulative Stats'!G110</f>
        <v>6</v>
      </c>
      <c r="H19">
        <f>'[13]Cumulative Stats'!H110</f>
        <v>0</v>
      </c>
      <c r="I19">
        <f>'[13]Cumulative Stats'!I110</f>
        <v>0</v>
      </c>
    </row>
    <row r="20" spans="1:9" ht="12.75">
      <c r="A20" t="str">
        <f>'[10]Cumulative Stats'!A109</f>
        <v>Jancik</v>
      </c>
      <c r="B20" t="s">
        <v>92</v>
      </c>
      <c r="C20">
        <f>'[10]Cumulative Stats'!C109</f>
        <v>11</v>
      </c>
      <c r="D20">
        <f>'[10]Cumulative Stats'!D109</f>
        <v>3</v>
      </c>
      <c r="E20">
        <f>'[10]Cumulative Stats'!E109</f>
        <v>16</v>
      </c>
      <c r="F20">
        <f>'[10]Cumulative Stats'!F109</f>
        <v>1.4545454545454546</v>
      </c>
      <c r="G20">
        <f>'[10]Cumulative Stats'!G109</f>
        <v>17</v>
      </c>
      <c r="H20">
        <f>'[10]Cumulative Stats'!H109</f>
        <v>0</v>
      </c>
      <c r="I20">
        <f>'[10]Cumulative Stats'!I109</f>
        <v>0</v>
      </c>
    </row>
    <row r="21" spans="1:9" ht="12.75">
      <c r="A21" t="str">
        <f>'[11]Cumulative '!A110</f>
        <v>Harper</v>
      </c>
      <c r="B21" t="s">
        <v>91</v>
      </c>
      <c r="C21">
        <f>'[11]Cumulative '!C110</f>
        <v>4</v>
      </c>
      <c r="D21">
        <f>'[11]Cumulative '!D110</f>
        <v>3</v>
      </c>
      <c r="E21">
        <f>'[11]Cumulative '!E110</f>
        <v>15</v>
      </c>
      <c r="F21">
        <f>'[11]Cumulative '!F110</f>
        <v>3.75</v>
      </c>
      <c r="G21">
        <f>'[11]Cumulative '!G110</f>
        <v>7</v>
      </c>
      <c r="H21">
        <f>'[11]Cumulative '!H110</f>
        <v>0</v>
      </c>
      <c r="I21">
        <f>'[11]Cumulative '!I110</f>
        <v>1</v>
      </c>
    </row>
    <row r="22" spans="1:9" ht="12.75">
      <c r="A22" t="str">
        <f>'[12]Cumulative Stats'!A109</f>
        <v>Rutkowski</v>
      </c>
      <c r="B22" t="s">
        <v>90</v>
      </c>
      <c r="C22">
        <f>'[12]Cumulative Stats'!C109</f>
        <v>1</v>
      </c>
      <c r="D22">
        <f>'[12]Cumulative Stats'!D109</f>
        <v>0</v>
      </c>
      <c r="E22">
        <f>'[12]Cumulative Stats'!E109</f>
        <v>12</v>
      </c>
      <c r="F22">
        <f>'[12]Cumulative Stats'!F109</f>
        <v>12</v>
      </c>
      <c r="G22">
        <f>'[12]Cumulative Stats'!G109</f>
        <v>12</v>
      </c>
      <c r="H22">
        <f>'[12]Cumulative Stats'!H109</f>
        <v>0</v>
      </c>
      <c r="I22">
        <f>'[12]Cumulative Stats'!I109</f>
        <v>0</v>
      </c>
    </row>
    <row r="23" spans="1:9" ht="12.75">
      <c r="A23" t="str">
        <f>'[15]Cumulative Stats'!A110</f>
        <v>Cassesse</v>
      </c>
      <c r="B23" t="s">
        <v>88</v>
      </c>
      <c r="C23">
        <f>'[15]Cumulative Stats'!C110</f>
        <v>2</v>
      </c>
      <c r="D23">
        <f>'[15]Cumulative Stats'!D110</f>
        <v>9</v>
      </c>
      <c r="E23">
        <f>'[15]Cumulative Stats'!E110</f>
        <v>10</v>
      </c>
      <c r="F23">
        <f>'[15]Cumulative Stats'!F110</f>
        <v>5</v>
      </c>
      <c r="G23">
        <f>'[15]Cumulative Stats'!G110</f>
        <v>10</v>
      </c>
      <c r="H23">
        <f>'[15]Cumulative Stats'!H110</f>
        <v>0</v>
      </c>
      <c r="I23">
        <f>'[15]Cumulative Stats'!I110</f>
        <v>1</v>
      </c>
    </row>
    <row r="24" spans="1:9" ht="12.75">
      <c r="A24" t="str">
        <f>'[8]Cumulative Stats'!A110</f>
        <v>Lewis</v>
      </c>
      <c r="B24" t="s">
        <v>87</v>
      </c>
      <c r="C24">
        <f>'[8]Cumulative Stats'!C110</f>
        <v>5</v>
      </c>
      <c r="D24">
        <f>'[8]Cumulative Stats'!D110</f>
        <v>1</v>
      </c>
      <c r="E24">
        <f>'[8]Cumulative Stats'!E110</f>
        <v>6</v>
      </c>
      <c r="F24">
        <f>'[8]Cumulative Stats'!F110</f>
        <v>1.2</v>
      </c>
      <c r="G24">
        <f>'[8]Cumulative Stats'!G110</f>
        <v>4</v>
      </c>
      <c r="H24">
        <f>'[8]Cumulative Stats'!H110</f>
        <v>0</v>
      </c>
      <c r="I24">
        <f>'[8]Cumulative Stats'!I110</f>
        <v>0</v>
      </c>
    </row>
    <row r="25" spans="1:9" ht="12.75">
      <c r="A25" t="str">
        <f>'[13]Cumulative Stats'!A109</f>
        <v>Garrett</v>
      </c>
      <c r="B25" t="s">
        <v>89</v>
      </c>
      <c r="C25">
        <f>'[13]Cumulative Stats'!C109</f>
        <v>4</v>
      </c>
      <c r="D25">
        <f>'[13]Cumulative Stats'!D109</f>
        <v>1</v>
      </c>
      <c r="E25">
        <f>'[13]Cumulative Stats'!E109</f>
        <v>4</v>
      </c>
      <c r="F25">
        <f>'[13]Cumulative Stats'!F109</f>
        <v>1</v>
      </c>
      <c r="G25">
        <f>'[13]Cumulative Stats'!G109</f>
        <v>2</v>
      </c>
      <c r="H25">
        <f>'[13]Cumulative Stats'!H109</f>
        <v>0</v>
      </c>
      <c r="I25">
        <f>'[13]Cumulative Stats'!I109</f>
        <v>1</v>
      </c>
    </row>
    <row r="26" spans="1:9" ht="12.75">
      <c r="A26" t="str">
        <f>'[13]Cumulative Stats'!A111</f>
        <v>Robinson</v>
      </c>
      <c r="B26" t="s">
        <v>89</v>
      </c>
      <c r="C26">
        <f>'[13]Cumulative Stats'!C111</f>
        <v>2</v>
      </c>
      <c r="D26">
        <f>'[13]Cumulative Stats'!D111</f>
        <v>5</v>
      </c>
      <c r="E26">
        <f>'[13]Cumulative Stats'!E111</f>
        <v>4</v>
      </c>
      <c r="F26">
        <f>'[13]Cumulative Stats'!F111</f>
        <v>2</v>
      </c>
      <c r="G26">
        <f>'[13]Cumulative Stats'!G111</f>
        <v>4</v>
      </c>
      <c r="H26">
        <f>'[13]Cumulative Stats'!H111</f>
        <v>0</v>
      </c>
      <c r="I26">
        <f>'[13]Cumulative Stats'!I111</f>
        <v>1</v>
      </c>
    </row>
    <row r="27" spans="1:9" ht="12.75">
      <c r="A27" t="str">
        <f>'[16]Cumulative Stats'!$A$109</f>
        <v>Graham</v>
      </c>
      <c r="B27" t="s">
        <v>93</v>
      </c>
      <c r="C27">
        <f>'[16]Cumulative Stats'!C109</f>
        <v>2</v>
      </c>
      <c r="D27">
        <f>'[16]Cumulative Stats'!D109</f>
        <v>2</v>
      </c>
      <c r="E27">
        <f>'[16]Cumulative Stats'!E109</f>
        <v>1</v>
      </c>
      <c r="F27">
        <f>'[16]Cumulative Stats'!F109</f>
        <v>0.5</v>
      </c>
      <c r="G27">
        <f>'[16]Cumulative Stats'!G109</f>
        <v>1</v>
      </c>
      <c r="H27">
        <f>'[16]Cumulative Stats'!H109</f>
        <v>0</v>
      </c>
      <c r="I27">
        <f>'[16]Cumulative Stats'!I109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L-3 Government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GBarath</dc:creator>
  <cp:keywords/>
  <dc:description/>
  <cp:lastModifiedBy> Admin</cp:lastModifiedBy>
  <dcterms:created xsi:type="dcterms:W3CDTF">2007-02-22T19:02:44Z</dcterms:created>
  <dcterms:modified xsi:type="dcterms:W3CDTF">2009-01-25T19:15:48Z</dcterms:modified>
  <cp:category/>
  <cp:version/>
  <cp:contentType/>
  <cp:contentStatus/>
</cp:coreProperties>
</file>